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 codeName="{8C4F1C90-05EB-6A55-5F09-09C24B55AC0B}"/>
  <workbookPr codeName="EsteLivro"/>
  <bookViews>
    <workbookView xWindow="0" yWindow="0" windowWidth="19440" windowHeight="12330"/>
  </bookViews>
  <sheets>
    <sheet name="INSTRUÇÕES" sheetId="7" r:id="rId1"/>
    <sheet name="Inquérito de Caracterização" sheetId="1" r:id="rId2"/>
    <sheet name="--" sheetId="5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5" i="1" l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I144" i="1"/>
  <c r="H144" i="1"/>
  <c r="I67" i="1"/>
  <c r="I66" i="1"/>
  <c r="I65" i="1"/>
  <c r="I54" i="1" l="1"/>
  <c r="I55" i="1"/>
  <c r="I56" i="1"/>
  <c r="I57" i="1"/>
  <c r="I58" i="1"/>
  <c r="I59" i="1"/>
  <c r="I60" i="1"/>
  <c r="I61" i="1"/>
  <c r="I62" i="1"/>
  <c r="I63" i="1"/>
  <c r="I64" i="1"/>
  <c r="G32" i="1"/>
  <c r="F32" i="1"/>
  <c r="E32" i="1"/>
  <c r="D32" i="1"/>
  <c r="C32" i="1"/>
  <c r="I31" i="1"/>
  <c r="I30" i="1"/>
  <c r="I29" i="1"/>
  <c r="I28" i="1"/>
  <c r="B26" i="1"/>
  <c r="D45" i="1"/>
  <c r="C45" i="1"/>
  <c r="B17" i="1"/>
  <c r="B3" i="1"/>
  <c r="I32" i="1" l="1"/>
  <c r="B26" i="5"/>
  <c r="B30" i="5" s="1"/>
  <c r="C8" i="1"/>
  <c r="H5" i="1"/>
  <c r="H9" i="1"/>
  <c r="I136" i="1"/>
  <c r="I135" i="1"/>
  <c r="I131" i="1"/>
  <c r="I130" i="1"/>
  <c r="I126" i="1"/>
  <c r="I125" i="1"/>
  <c r="I124" i="1"/>
  <c r="I118" i="1"/>
  <c r="I119" i="1"/>
  <c r="I120" i="1"/>
  <c r="I117" i="1"/>
  <c r="I142" i="1"/>
  <c r="H142" i="1"/>
  <c r="F126" i="1"/>
  <c r="D126" i="1"/>
  <c r="H183" i="1"/>
  <c r="H174" i="1"/>
  <c r="I48" i="1"/>
  <c r="I49" i="1"/>
  <c r="I50" i="1"/>
  <c r="I52" i="1"/>
  <c r="I51" i="1"/>
  <c r="I47" i="1"/>
  <c r="C42" i="1"/>
  <c r="D23" i="1"/>
  <c r="E23" i="1"/>
  <c r="F23" i="1"/>
  <c r="G23" i="1"/>
  <c r="C23" i="1"/>
  <c r="I20" i="1"/>
  <c r="I21" i="1"/>
  <c r="I22" i="1"/>
  <c r="I19" i="1"/>
  <c r="I23" i="1" l="1"/>
  <c r="B29" i="5"/>
  <c r="B32" i="5"/>
  <c r="B33" i="5" s="1"/>
  <c r="B269" i="5" s="1"/>
  <c r="B31" i="5"/>
  <c r="B34" i="5"/>
  <c r="B28" i="5"/>
  <c r="B27" i="5"/>
  <c r="B210" i="1" l="1"/>
</calcChain>
</file>

<file path=xl/sharedStrings.xml><?xml version="1.0" encoding="utf-8"?>
<sst xmlns="http://schemas.openxmlformats.org/spreadsheetml/2006/main" count="365" uniqueCount="330">
  <si>
    <t>Colégio de Pediatria da Ordem dos Médicos</t>
  </si>
  <si>
    <t>Inquérito de Caracterização dos Serviços de Pediatria para atribuição de idoneidade formativa</t>
  </si>
  <si>
    <t>Caro(a) colega</t>
  </si>
  <si>
    <r>
      <t xml:space="preserve">Este ano enviamos um novo formato de ficheiro para recolha dos dados de caracterização dos Serviços de Pediatria para atribuição de Idoneidade Formativa. </t>
    </r>
    <r>
      <rPr>
        <b/>
        <sz val="12"/>
        <color theme="4" tint="-0.499984740745262"/>
        <rFont val="Calibri (corpo)_x0000_"/>
      </rPr>
      <t xml:space="preserve">Antes de iniciar o preenchimento, por favor leia </t>
    </r>
    <r>
      <rPr>
        <b/>
        <u/>
        <sz val="12"/>
        <color theme="4" tint="-0.499984740745262"/>
        <rFont val="Calibri (corpo)_x0000_"/>
      </rPr>
      <t>todas</t>
    </r>
    <r>
      <rPr>
        <b/>
        <sz val="12"/>
        <color theme="4" tint="-0.499984740745262"/>
        <rFont val="Calibri (corpo)_x0000_"/>
      </rPr>
      <t xml:space="preserve"> as instruções desta página.</t>
    </r>
    <r>
      <rPr>
        <sz val="12"/>
        <rFont val="Calibri"/>
        <family val="2"/>
        <scheme val="minor"/>
      </rPr>
      <t xml:space="preserve"> </t>
    </r>
  </si>
  <si>
    <r>
      <rPr>
        <b/>
        <sz val="12"/>
        <rFont val="Calibri"/>
        <family val="2"/>
        <scheme val="minor"/>
      </rPr>
      <t>Só serão analisados os inquéritos enviados no corrente formato</t>
    </r>
    <r>
      <rPr>
        <sz val="12"/>
        <rFont val="Calibri"/>
        <family val="2"/>
        <scheme val="minor"/>
      </rPr>
      <t>, não sendo aceites respostas em outros formatos, nomeadamente os utilizados em anos anteriores.</t>
    </r>
  </si>
  <si>
    <t>Para o  preenchimento do mesmo apenas terá que adicionar a informação solicitada em dois tipos de células que mudam de cor assim que preenchidas:</t>
  </si>
  <si>
    <r>
      <t xml:space="preserve">Células de </t>
    </r>
    <r>
      <rPr>
        <sz val="11"/>
        <color rgb="FFFFC000"/>
        <rFont val="Calibri"/>
        <family val="2"/>
        <scheme val="minor"/>
      </rPr>
      <t xml:space="preserve">cor </t>
    </r>
    <r>
      <rPr>
        <u/>
        <sz val="11"/>
        <color rgb="FFFFC000"/>
        <rFont val="Calibri"/>
        <family val="2"/>
        <scheme val="minor"/>
      </rPr>
      <t>LARANJA</t>
    </r>
  </si>
  <si>
    <t>Escolher opção da lista disponível. Quando selecionar a célula, surgirá à direita um botão com um triangulo preto, que ao "clicar" abrirá o menu de escolha das opções.</t>
  </si>
  <si>
    <r>
      <t xml:space="preserve">Células de </t>
    </r>
    <r>
      <rPr>
        <sz val="11"/>
        <color theme="0" tint="-0.34998626667073579"/>
        <rFont val="Calibri"/>
        <family val="2"/>
        <scheme val="minor"/>
      </rPr>
      <t xml:space="preserve">cor </t>
    </r>
    <r>
      <rPr>
        <u/>
        <sz val="11"/>
        <color theme="0" tint="-0.34998626667073579"/>
        <rFont val="Calibri"/>
        <family val="2"/>
        <scheme val="minor"/>
      </rPr>
      <t>CINZENTA</t>
    </r>
  </si>
  <si>
    <t>Introduzir informação numérica ou texto solicitada</t>
  </si>
  <si>
    <r>
      <t xml:space="preserve">Só deve introduzir a informação relevante. Quando não houver informação para o item pretendido, deve deixar a célula em branco, sem dados introduzidos. </t>
    </r>
    <r>
      <rPr>
        <b/>
        <sz val="12"/>
        <color theme="1"/>
        <rFont val="Calibri"/>
        <family val="2"/>
        <scheme val="minor"/>
      </rPr>
      <t>Os dados estatísticos solicitados dizem respeito aos dois últimos anos de atividade assistencial/científica. Caso não consiga obter os dados para o total do ano indique na célula respetiva o valor apurado e em notas indique o período a que se referem os dados introduzidos.</t>
    </r>
  </si>
  <si>
    <r>
      <t xml:space="preserve">Por razões de segurança e análise dos dados enviados, </t>
    </r>
    <r>
      <rPr>
        <b/>
        <u/>
        <sz val="12"/>
        <rFont val="Calibri"/>
        <family val="2"/>
        <scheme val="minor"/>
      </rPr>
      <t>deverão</t>
    </r>
    <r>
      <rPr>
        <sz val="12"/>
        <rFont val="Calibri"/>
        <family val="2"/>
        <scheme val="minor"/>
      </rPr>
      <t xml:space="preserve"> ser enviados </t>
    </r>
    <r>
      <rPr>
        <b/>
        <u/>
        <sz val="12"/>
        <rFont val="Calibri"/>
        <family val="2"/>
        <scheme val="minor"/>
      </rPr>
      <t>dois</t>
    </r>
    <r>
      <rPr>
        <sz val="12"/>
        <rFont val="Calibri"/>
        <family val="2"/>
        <scheme val="minor"/>
      </rPr>
      <t xml:space="preserve"> ficheiros, um em formato PDF (ACROBAT) e outro em formato XLS ou XLSX (EXCEL).</t>
    </r>
  </si>
  <si>
    <r>
      <t xml:space="preserve">Antes de iniciar o preenchimento deverá </t>
    </r>
    <r>
      <rPr>
        <b/>
        <sz val="12"/>
        <rFont val="Calibri"/>
        <family val="2"/>
        <scheme val="minor"/>
      </rPr>
      <t>Ativar o Conteúdo</t>
    </r>
    <r>
      <rPr>
        <sz val="12"/>
        <rFont val="Calibri"/>
        <family val="2"/>
        <scheme val="minor"/>
      </rPr>
      <t xml:space="preserve"> (barra amarela em cima). Em algumas versões de Excel pode ser necessário activar os Macros (surgirá informação na barra acima; selecionar opções e "habilitar o conteúdo"). Isso é essencial para que o preenchimento decorra normalmente.</t>
    </r>
  </si>
  <si>
    <r>
      <rPr>
        <b/>
        <sz val="12"/>
        <rFont val="Calibri"/>
        <family val="2"/>
        <scheme val="minor"/>
      </rPr>
      <t>DEVERÁ GRAVAR ESTE FICHEIRO NO AMBIENTE DE TRABALHO</t>
    </r>
    <r>
      <rPr>
        <sz val="12"/>
        <rFont val="Calibri"/>
        <family val="2"/>
        <scheme val="minor"/>
      </rPr>
      <t xml:space="preserve"> </t>
    </r>
    <r>
      <rPr>
        <u/>
        <sz val="12"/>
        <rFont val="Calibri"/>
        <family val="2"/>
        <scheme val="minor"/>
      </rPr>
      <t>com o nome do seu hospital após o título atual</t>
    </r>
    <r>
      <rPr>
        <sz val="12"/>
        <rFont val="Calibri"/>
        <family val="2"/>
        <scheme val="minor"/>
      </rPr>
      <t xml:space="preserve"> (ex: Inquérito de avaliação idoneidade_CHSJoão) </t>
    </r>
    <r>
      <rPr>
        <b/>
        <sz val="12"/>
        <rFont val="Calibri"/>
        <family val="2"/>
        <scheme val="minor"/>
      </rPr>
      <t>antes de iniciar o preenchimento do mesmo</t>
    </r>
    <r>
      <rPr>
        <sz val="12"/>
        <rFont val="Calibri"/>
        <family val="2"/>
        <scheme val="minor"/>
      </rPr>
      <t>. No final do preenchimento clique no ícone com o desenho de uma disquete. Será automaticamente criado um ficheiro PDF no Ambiente de Trabalho do seu computador com o mesmo nome.</t>
    </r>
  </si>
  <si>
    <t>Após o preenchimento, os 2 ficheiros do inquérito (pdf e xls) e respectivos anexos, devem ser enviados via Internato Médico do seu hospital para o CRIM respetivo, como vinha sendo hábito nos anos anteriores. Por segurança sugerimos que peça confirmação de recepção ou "recibo eletrónico" de entrega da mensagem.</t>
  </si>
  <si>
    <t>Ao enviar o PDF (ACROBAT) gerado para o email (Internato Médico do Hospital e/ou CRIM), é considerado que a resposta ao inquérito se encontra validada pelo Diretor do Serviço na data e hora inscrita no ficheiro.</t>
  </si>
  <si>
    <t>Clique aqui para iniciar o preenchimento</t>
  </si>
  <si>
    <r>
      <t xml:space="preserve">Preencher apenas as células </t>
    </r>
    <r>
      <rPr>
        <b/>
        <sz val="16"/>
        <color theme="7"/>
        <rFont val="Calibri"/>
        <family val="2"/>
        <scheme val="minor"/>
      </rPr>
      <t>côr de</t>
    </r>
    <r>
      <rPr>
        <b/>
        <u/>
        <sz val="16"/>
        <color theme="7"/>
        <rFont val="Calibri"/>
        <family val="2"/>
        <scheme val="minor"/>
      </rPr>
      <t xml:space="preserve"> LARANJA</t>
    </r>
    <r>
      <rPr>
        <b/>
        <sz val="16"/>
        <color theme="7"/>
        <rFont val="Calibri"/>
        <family val="2"/>
        <scheme val="minor"/>
      </rPr>
      <t xml:space="preserve"> (opções)</t>
    </r>
    <r>
      <rPr>
        <b/>
        <sz val="16"/>
        <color rgb="FFFF0000"/>
        <rFont val="Calibri"/>
        <family val="2"/>
        <scheme val="minor"/>
      </rPr>
      <t xml:space="preserve"> e </t>
    </r>
    <r>
      <rPr>
        <b/>
        <u/>
        <sz val="16"/>
        <color theme="0" tint="-0.34998626667073579"/>
        <rFont val="Calibri"/>
        <family val="2"/>
        <scheme val="minor"/>
      </rPr>
      <t>CINZENTA</t>
    </r>
    <r>
      <rPr>
        <b/>
        <sz val="16"/>
        <color theme="0" tint="-0.34998626667073579"/>
        <rFont val="Calibri"/>
        <family val="2"/>
        <scheme val="minor"/>
      </rPr>
      <t xml:space="preserve"> (números/texto)</t>
    </r>
  </si>
  <si>
    <t>Região de Saúde</t>
  </si>
  <si>
    <t>Centro Hospitalar / Unidade Local de Saúde</t>
  </si>
  <si>
    <t>Serviço de Pediatria</t>
  </si>
  <si>
    <t>Diretor(a) do Serviço</t>
  </si>
  <si>
    <t>Correio eletrónico/email</t>
  </si>
  <si>
    <t>Telefone</t>
  </si>
  <si>
    <t>Horário semanal</t>
  </si>
  <si>
    <t>42 h</t>
  </si>
  <si>
    <t>40 h</t>
  </si>
  <si>
    <t>35 h</t>
  </si>
  <si>
    <t>20 h</t>
  </si>
  <si>
    <t>Outro</t>
  </si>
  <si>
    <t>Total</t>
  </si>
  <si>
    <t>S/N</t>
  </si>
  <si>
    <t>Triagem</t>
  </si>
  <si>
    <t>Unidade</t>
  </si>
  <si>
    <t>Sim</t>
  </si>
  <si>
    <t>Não</t>
  </si>
  <si>
    <t>Manchester</t>
  </si>
  <si>
    <t>Canadiana</t>
  </si>
  <si>
    <t>Intensivos</t>
  </si>
  <si>
    <t>Outra</t>
  </si>
  <si>
    <t>Intermedios</t>
  </si>
  <si>
    <t>1.1 Internos de Formação Especifica em Pediatria (IFEP)</t>
  </si>
  <si>
    <t>Da própria instituição</t>
  </si>
  <si>
    <t>1º ano</t>
  </si>
  <si>
    <t>2º ano</t>
  </si>
  <si>
    <t>3º ano</t>
  </si>
  <si>
    <t>4º ano</t>
  </si>
  <si>
    <t>5º ano</t>
  </si>
  <si>
    <t>2. Estágios pretendidos e idoneidades para IFEP</t>
  </si>
  <si>
    <t>Caracterização da Área</t>
  </si>
  <si>
    <t>Número de Médicos com Sub-especialidade/Ciclo de Estudos Especiais/Equivalência a CEE na Área</t>
  </si>
  <si>
    <t>Número de Horas de Consulta Semanal da Área</t>
  </si>
  <si>
    <t>Pediatria Geral 1 da própria instituição (13m)</t>
  </si>
  <si>
    <t>Pediatria Geral 2 da própria instituição (12m)</t>
  </si>
  <si>
    <t>Pediatria Geral 2 de outra instituição (12m)</t>
  </si>
  <si>
    <t>Bloco de Partos e Cuidados Perinatais (3 m)</t>
  </si>
  <si>
    <t>Alergologia Pediátrica (3m)</t>
  </si>
  <si>
    <t>Cirurgia Pediátrica (1m)</t>
  </si>
  <si>
    <t>Cuidados Intensivos Neonatais (3m)</t>
  </si>
  <si>
    <t>Cuidados Intensivos Pediatricos (3m)</t>
  </si>
  <si>
    <t>Doenças Hereditárias do Metabolismo (3m)</t>
  </si>
  <si>
    <t>Endocrinologia Pediátrica (3m)</t>
  </si>
  <si>
    <t>Gastrenterologia e Hepatologia Pediátrica (3m)</t>
  </si>
  <si>
    <t>Hematologia Pediátrica (3m)</t>
  </si>
  <si>
    <t>Medicina do Adolescente (3m)</t>
  </si>
  <si>
    <t>Nefrologia Pediátrica (3m)</t>
  </si>
  <si>
    <t>Neurodesenvolvimento (3m)</t>
  </si>
  <si>
    <t>Neuropediatria (3m)</t>
  </si>
  <si>
    <t>Oncologia Pediátrica (3m)</t>
  </si>
  <si>
    <t>Ortopedia Pediatrica (1m)</t>
  </si>
  <si>
    <t>Pneumologia Pediátrica e Sono (3m)</t>
  </si>
  <si>
    <t>3. Instalações e apoios complementares</t>
  </si>
  <si>
    <t>3.1 Internamento</t>
  </si>
  <si>
    <t>7x365 d ?</t>
  </si>
  <si>
    <t>Número total de camas de internamento de Pediatria Médica</t>
  </si>
  <si>
    <t>Patologia clínica</t>
  </si>
  <si>
    <t>Número de camas em quartos individuais</t>
  </si>
  <si>
    <t>Imunohemoterapia</t>
  </si>
  <si>
    <t>Quarto para isolamento</t>
  </si>
  <si>
    <t>Radiologia convencional</t>
  </si>
  <si>
    <t>Unidade de adolescentes individualizada</t>
  </si>
  <si>
    <t>Ecografia</t>
  </si>
  <si>
    <t>Número de camas para adolescentes</t>
  </si>
  <si>
    <t>Acesso a RMN</t>
  </si>
  <si>
    <t>Salas de atividades lúdicas separadas por grupos etários</t>
  </si>
  <si>
    <t>3.2 Consulta Externa</t>
  </si>
  <si>
    <t>Idade limite dos doentes admitidos na Consulta Pediatrica</t>
  </si>
  <si>
    <t>Área especifica para a Pediatria</t>
  </si>
  <si>
    <t>Sala de espera exclusiva da Pediatria</t>
  </si>
  <si>
    <t>Sala de preparação de consulta (enfermagem)</t>
  </si>
  <si>
    <t>3.3 Urgência</t>
  </si>
  <si>
    <t>Urgência Pediátrica individualizada dos adultos</t>
  </si>
  <si>
    <t>Idade limite dos doentes admitidos na Urgência Pediátrica</t>
  </si>
  <si>
    <t>UICD/SO</t>
  </si>
  <si>
    <t>Número de camas UICD/SO</t>
  </si>
  <si>
    <t>O Serviço tem Hospital de Dia pediátrico</t>
  </si>
  <si>
    <t>4. Serviço de Urgência Pediatria Geral - recursos médicos</t>
  </si>
  <si>
    <t>Obs</t>
  </si>
  <si>
    <t>Total de horas da equipa tipo de urgência por dia</t>
  </si>
  <si>
    <t>Horas em presença física (PF) por dia</t>
  </si>
  <si>
    <t>Horas em prevenção por dia</t>
  </si>
  <si>
    <t>Horas da equipa tipo asseguradas exclusivamente por Pediatras</t>
  </si>
  <si>
    <t>Horas da equipa tipo asseguradas por Internos</t>
  </si>
  <si>
    <t>Número de Pediatras (especialistas em PF) durante o dia (8:00-20:00)</t>
  </si>
  <si>
    <t>Número de Pediatras (especialistas PF) durante a noite (20:00-8:00)</t>
  </si>
  <si>
    <t>Observações / comentários</t>
  </si>
  <si>
    <t>5. Neonatologia</t>
  </si>
  <si>
    <t>Intermédios</t>
  </si>
  <si>
    <t>(Sim/Não)</t>
  </si>
  <si>
    <t>Nº de camas</t>
  </si>
  <si>
    <t>Equipa Médica individualizada exclusiva para apoio neonatal nas 24 h</t>
  </si>
  <si>
    <t>Pediatra / Neonatologista em todos os partos</t>
  </si>
  <si>
    <t>6. Indicadores de movimento assistencial</t>
  </si>
  <si>
    <t>6.1 Internamento de Pediatria Médica</t>
  </si>
  <si>
    <t>Variação</t>
  </si>
  <si>
    <t>Número total de internamentos</t>
  </si>
  <si>
    <t>Taxa de ocupação (%)</t>
  </si>
  <si>
    <t>Demora média (dias)</t>
  </si>
  <si>
    <r>
      <t xml:space="preserve">Número de internamentos de adolescentes </t>
    </r>
    <r>
      <rPr>
        <sz val="8"/>
        <color theme="1"/>
        <rFont val="Calibri"/>
        <family val="2"/>
        <scheme val="minor"/>
      </rPr>
      <t>(10 a 18 anos)</t>
    </r>
  </si>
  <si>
    <t>6.2 Urgência Pediátrica</t>
  </si>
  <si>
    <t>Nº total de admissões na Urgência Pediátrica</t>
  </si>
  <si>
    <t>% internados</t>
  </si>
  <si>
    <r>
      <t>Nº total de admissões de adolescentes na UP</t>
    </r>
    <r>
      <rPr>
        <sz val="8"/>
        <color theme="1"/>
        <rFont val="Calibri"/>
        <family val="2"/>
        <scheme val="minor"/>
      </rPr>
      <t xml:space="preserve"> (10 a 18 anos)</t>
    </r>
  </si>
  <si>
    <t>6.3 Neonatologia e Cuidados Intensivos Neonatais</t>
  </si>
  <si>
    <t>Número total de Partos</t>
  </si>
  <si>
    <t>% cesarianas</t>
  </si>
  <si>
    <t>6.7 Consultas Externas</t>
  </si>
  <si>
    <t>% de primeiras</t>
  </si>
  <si>
    <t>Nº Primeiras</t>
  </si>
  <si>
    <t>Nº Total</t>
  </si>
  <si>
    <t>Consulta de Pediatria Geral</t>
  </si>
  <si>
    <t>Consultas individualizadas</t>
  </si>
  <si>
    <t>Cardiologia Pediátrica</t>
  </si>
  <si>
    <t>Dermatologia Pediátrica</t>
  </si>
  <si>
    <t>Doenças Hereditárias do Metabolismo</t>
  </si>
  <si>
    <t>Endocrinologia Pediátrica</t>
  </si>
  <si>
    <t>Gastroenterologia Pediátrica</t>
  </si>
  <si>
    <t>Genética</t>
  </si>
  <si>
    <t>Hematologia Pediátrica</t>
  </si>
  <si>
    <t>Infecciologia Pediátrica</t>
  </si>
  <si>
    <t>Medicina do Adolescente</t>
  </si>
  <si>
    <t>Nefrologia Pediátrica</t>
  </si>
  <si>
    <t>Neonatologia</t>
  </si>
  <si>
    <t>Neurodesenvolvimento</t>
  </si>
  <si>
    <t>Neuropediatria</t>
  </si>
  <si>
    <t>Oftalmologia Pediátrica</t>
  </si>
  <si>
    <t>Oncologia Pediátrica</t>
  </si>
  <si>
    <t>Otorrinolaringologia Pediátrica</t>
  </si>
  <si>
    <t>Pedopsiquiatria</t>
  </si>
  <si>
    <t>Indicar outras consultas individualizadas nas linhas disponiveis, se existirem</t>
  </si>
  <si>
    <t>7. ATIVIDADE CIENTÍFICA</t>
  </si>
  <si>
    <t>Acesso a revistas online / Revista em papel</t>
  </si>
  <si>
    <t>O Serviço organiza reuniões científicas internas regulares</t>
  </si>
  <si>
    <t>Anexar programa</t>
  </si>
  <si>
    <t>total</t>
  </si>
  <si>
    <t>Artigos científicos publicados cujo primeiro autor integra o Serviço</t>
  </si>
  <si>
    <t>(excluindo resumos)</t>
  </si>
  <si>
    <t>5 Artigos mais significativos (Referência Bibliográfica)</t>
  </si>
  <si>
    <t>DOI</t>
  </si>
  <si>
    <t>Índice Impacto</t>
  </si>
  <si>
    <t xml:space="preserve">Comunicações orais e/ou posteres apresentados em Reuniões relevantes fora do Serviço cujo primeiro autor integra o Serviço </t>
  </si>
  <si>
    <t>Projetos de investigação em curso envolvendo profissionais do Serviço</t>
  </si>
  <si>
    <t>Título (mais significativos)</t>
  </si>
  <si>
    <t>Coordenador</t>
  </si>
  <si>
    <t>Entidade promotora</t>
  </si>
  <si>
    <r>
      <t>Clique aqui para finalizar e criar o ficheiro PDF</t>
    </r>
    <r>
      <rPr>
        <sz val="10"/>
        <color theme="1"/>
        <rFont val="Calibri"/>
        <family val="2"/>
        <scheme val="minor"/>
      </rPr>
      <t xml:space="preserve"> (este fica gravado no Ambiente de Trabalho)</t>
    </r>
  </si>
  <si>
    <t>Envie o inquérito (nos formatos Excel e PDF) assim como os respetivos anexos para:</t>
  </si>
  <si>
    <t>Direção do Internato Médico do seu Hospital / CRIM</t>
  </si>
  <si>
    <t>e para</t>
  </si>
  <si>
    <r>
      <t xml:space="preserve"> antonio.pinheiro@nortemedico.pt</t>
    </r>
    <r>
      <rPr>
        <sz val="14"/>
        <color rgb="FF0070C0"/>
        <rFont val="Calibri"/>
        <family val="2"/>
        <scheme val="minor"/>
      </rPr>
      <t xml:space="preserve"> (Secretariado do Colégio de Pediatria da Ordem dos Médicos)</t>
    </r>
  </si>
  <si>
    <t>Ao enviar enviar o PDF (ACROBAT) gerado, para o email, é considerado que a resposta ao inquérito se encontra validada pelo Diretor do Serviço nesta hora e data.</t>
  </si>
  <si>
    <t>Região Saúde</t>
  </si>
  <si>
    <t>Hospital</t>
  </si>
  <si>
    <t>ARS Norte</t>
  </si>
  <si>
    <t xml:space="preserve">CH Baixo Vouga </t>
  </si>
  <si>
    <t>Aveiro</t>
  </si>
  <si>
    <t>Esta folha, foi propositadamente deixada em branco.</t>
  </si>
  <si>
    <t>ARS Centro</t>
  </si>
  <si>
    <t>CH Barreiro-Montijo</t>
  </si>
  <si>
    <t>Barreiro</t>
  </si>
  <si>
    <t>ARS Lisboa e Vale do Tejo</t>
  </si>
  <si>
    <t>CH de Setúbal</t>
  </si>
  <si>
    <t>Setúbal</t>
  </si>
  <si>
    <t>Não é para ser preenchida.</t>
  </si>
  <si>
    <t>ARS Alentejo</t>
  </si>
  <si>
    <t>Sim, em horário exclusivo</t>
  </si>
  <si>
    <t>CH de Trás-os-Montes e Alto Douro</t>
  </si>
  <si>
    <t>Vila Real</t>
  </si>
  <si>
    <t>ARS Algarve</t>
  </si>
  <si>
    <t>Sim, dando apoio apenas</t>
  </si>
  <si>
    <t>CH de Vila Nova de Gaia/Espinho</t>
  </si>
  <si>
    <t>VN Gaia</t>
  </si>
  <si>
    <t>SRS RA Madeira</t>
  </si>
  <si>
    <t>CH do Médio Ave</t>
  </si>
  <si>
    <t>VN Famalicão</t>
  </si>
  <si>
    <t>SRS RA Açores</t>
  </si>
  <si>
    <t>CH do Médio Tejo</t>
  </si>
  <si>
    <t>Torres Novas / Abrantes</t>
  </si>
  <si>
    <t>Horário parcial</t>
  </si>
  <si>
    <t>CH do Oeste</t>
  </si>
  <si>
    <t>Caldas da Rainha</t>
  </si>
  <si>
    <t>Sistema Triagem</t>
  </si>
  <si>
    <t>24 h</t>
  </si>
  <si>
    <t>CH Entre Douro e Vouga</t>
  </si>
  <si>
    <t>Feira</t>
  </si>
  <si>
    <t>Não disponível</t>
  </si>
  <si>
    <t>CH Leiria</t>
  </si>
  <si>
    <t>Leiria</t>
  </si>
  <si>
    <t>CH Lisboa Ocidental</t>
  </si>
  <si>
    <t>HS F Xavier</t>
  </si>
  <si>
    <t>Canadiano</t>
  </si>
  <si>
    <t>CH Póvoa Varzim-Vila do Conde</t>
  </si>
  <si>
    <t>Póvoa de Varzim</t>
  </si>
  <si>
    <t>CH Tâmega e Sousa</t>
  </si>
  <si>
    <t>Penafiel</t>
  </si>
  <si>
    <t>Ano do inquerito</t>
  </si>
  <si>
    <t>CH Tondela Viseu</t>
  </si>
  <si>
    <t>Viseu</t>
  </si>
  <si>
    <t>CH Universitário Cova da Beira</t>
  </si>
  <si>
    <t>Covilhã</t>
  </si>
  <si>
    <t>Alterar esta célula, altera a data do inquerito e todas as opções relacionadas com a data. É a célula a alterar quando se fizer um inquerito para um novo ano</t>
  </si>
  <si>
    <t>CH Universitário de Coimbra</t>
  </si>
  <si>
    <t>HP Coimbra</t>
  </si>
  <si>
    <t>CH Universitário de Lisboa Central</t>
  </si>
  <si>
    <t>HD Estefânia</t>
  </si>
  <si>
    <t>CH Universitário de Lisboa Norte</t>
  </si>
  <si>
    <t>HS Maria</t>
  </si>
  <si>
    <t>CH Universitário de S. João</t>
  </si>
  <si>
    <t>Porto</t>
  </si>
  <si>
    <t>CH Universitário do Algarve</t>
  </si>
  <si>
    <t>Faro</t>
  </si>
  <si>
    <t>CH Universitário do Porto</t>
  </si>
  <si>
    <t>CMIN</t>
  </si>
  <si>
    <t>Cascais</t>
  </si>
  <si>
    <t>Hospital Beatriz Ângelo</t>
  </si>
  <si>
    <t>Loures</t>
  </si>
  <si>
    <t>Agora</t>
  </si>
  <si>
    <t>Hospital Central do Funchal</t>
  </si>
  <si>
    <t>Funchal</t>
  </si>
  <si>
    <t>Ano</t>
  </si>
  <si>
    <t>Hospital CUF Descobertas</t>
  </si>
  <si>
    <t>Lisboa</t>
  </si>
  <si>
    <t>Mês</t>
  </si>
  <si>
    <t>Hospital da Senhora da Oliveira Guimarães</t>
  </si>
  <si>
    <t>Guimarães</t>
  </si>
  <si>
    <t>Dia</t>
  </si>
  <si>
    <t>Hospital de Braga</t>
  </si>
  <si>
    <t>Braga</t>
  </si>
  <si>
    <t>Hora</t>
  </si>
  <si>
    <t>Hospital de Santarém</t>
  </si>
  <si>
    <t>Santarém</t>
  </si>
  <si>
    <t>Minuto</t>
  </si>
  <si>
    <t>Hospital de Vila Franca de Xira</t>
  </si>
  <si>
    <t>V F Xira</t>
  </si>
  <si>
    <t>Dia da semana</t>
  </si>
  <si>
    <t>Hospital Distrital da Figueira da Foz</t>
  </si>
  <si>
    <t>Figueira da Foz</t>
  </si>
  <si>
    <t xml:space="preserve">Hospital Divino Espírito Santo – Ponta Delgada </t>
  </si>
  <si>
    <t>Ponta Delgada</t>
  </si>
  <si>
    <t>Mês do ano</t>
  </si>
  <si>
    <t>Hospital Espírito Santo Évora</t>
  </si>
  <si>
    <t>Évora</t>
  </si>
  <si>
    <t>Domingo</t>
  </si>
  <si>
    <t>Hospital Garcia de Orta</t>
  </si>
  <si>
    <t>Alamada</t>
  </si>
  <si>
    <t>Segunda-feira</t>
  </si>
  <si>
    <t>Hospital Prof Dr Fernando Fonseca</t>
  </si>
  <si>
    <t>Terça-feira</t>
  </si>
  <si>
    <t>ULS da Guarda</t>
  </si>
  <si>
    <t>Guarda</t>
  </si>
  <si>
    <t>Quarta-feira</t>
  </si>
  <si>
    <t>ULS de Castelo Branco</t>
  </si>
  <si>
    <t>Castelo Branco</t>
  </si>
  <si>
    <t>Quinta-feira</t>
  </si>
  <si>
    <t>ULS do Alto Minho</t>
  </si>
  <si>
    <t>Viana do Castelo</t>
  </si>
  <si>
    <t>Sexta-feira</t>
  </si>
  <si>
    <t>ULS do Baixo Alentejo</t>
  </si>
  <si>
    <t>Beja</t>
  </si>
  <si>
    <t>Sábado</t>
  </si>
  <si>
    <t>ULS Matosinhos</t>
  </si>
  <si>
    <t>Matosinhos</t>
  </si>
  <si>
    <t>&lt;--&lt;--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</si>
  <si>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</si>
  <si>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</si>
  <si>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</si>
  <si>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</si>
  <si>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</si>
  <si>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</si>
  <si>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</si>
  <si>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</si>
  <si>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</si>
  <si>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</si>
  <si>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</si>
  <si>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</si>
  <si>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Hospital de Cascais Dr José Almeida</t>
  </si>
  <si>
    <t>1. Médicos colocados no Serviço e com trabalho efetivo na Instituição</t>
  </si>
  <si>
    <t>Contabilizar todos os internos do Serviço a 31 de dezembro 2019, mesmo os que estão a fazer estágios noutras instituições.</t>
  </si>
  <si>
    <t>Acesso a TAC</t>
  </si>
  <si>
    <t>Nº Assistentes Hospitalares Graduados Sénior (AHGS) na Pediatria *</t>
  </si>
  <si>
    <t>Nº Assistentes Hospitalares Graduados (AHG) na Pediatria *</t>
  </si>
  <si>
    <t>Nº Assistentes Hospitalares (AH) na Pediatria *</t>
  </si>
  <si>
    <t>Nº Especialistas em Contrato de Prestação na Serviços (CPS) *</t>
  </si>
  <si>
    <t>* Não incluir os profissionais alocados à Perinatologia/Neonatologia/UCIN</t>
  </si>
  <si>
    <t>Nº AHGS alocados à Perinatologia/Neonatologia/UCIN</t>
  </si>
  <si>
    <t>Nº AHG alocados à Perinatologia/Neonatologia/UCIN</t>
  </si>
  <si>
    <t>Nº AH alocados à Perinatologia/Neonatologia/UCIN</t>
  </si>
  <si>
    <t>Nº Especialistas em CPS alocados à Perinatologia/Neonatologia/UCIN</t>
  </si>
  <si>
    <t>Pediatra em presença física nas 24h, com competência em reanimação e estabilização de Recém-Nascidos</t>
  </si>
  <si>
    <t>Periodicidade das Reuniões Serviço</t>
  </si>
  <si>
    <t>Número de Médicos com Dedicação à Área (com mínimo de 20h dedicadas/especialista)</t>
  </si>
  <si>
    <t>Os Internos da sua Instituição, a fazer estágios opcionais, por regra, cumprem as horas de urgência</t>
  </si>
  <si>
    <t>3.4 Disponibilidade de MCDTs</t>
  </si>
  <si>
    <t>3.5 Hospital de Dia</t>
  </si>
  <si>
    <t>6.4 UICD/SO</t>
  </si>
  <si>
    <t>Alergologia Pediátrica</t>
  </si>
  <si>
    <t>Pneumologia Pediátrica e Sono</t>
  </si>
  <si>
    <t>8. Observações / Comentários</t>
  </si>
  <si>
    <t>na Insituição onde fazem o estágio opcional</t>
  </si>
  <si>
    <t>Apoio Perinatal Diferenciado</t>
  </si>
  <si>
    <t>Apoio Perinatal Altamente Diferenciado</t>
  </si>
  <si>
    <t>Apoio Perinatal</t>
  </si>
  <si>
    <t>semanal</t>
  </si>
  <si>
    <t>bissemanal</t>
  </si>
  <si>
    <t>outra</t>
  </si>
  <si>
    <t>quinzenal</t>
  </si>
  <si>
    <t>mensal</t>
  </si>
  <si>
    <t>no seu Hospital de acolhimento (sempre)</t>
  </si>
  <si>
    <t>no seu Hospital de acolhimento (se distância &lt;50km)</t>
  </si>
  <si>
    <t>Unid. de Neonat. integra a Rede de Referenciação Perinatal como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</si>
</sst>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_ ;[Red]\-0.00\ "/>
  </numFmts>
  <fonts count="5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7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6"/>
      <color theme="7"/>
      <name val="Calibri"/>
      <family val="2"/>
      <scheme val="minor"/>
    </font>
    <font>
      <b/>
      <u/>
      <sz val="16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u/>
      <sz val="11"/>
      <color theme="0" tint="-0.34998626667073579"/>
      <name val="Calibri"/>
      <family val="2"/>
      <scheme val="minor"/>
    </font>
    <font>
      <sz val="11"/>
      <color rgb="FFFFC000"/>
      <name val="Calibri"/>
      <family val="2"/>
      <scheme val="minor"/>
    </font>
    <font>
      <u/>
      <sz val="11"/>
      <color rgb="FFFFC000"/>
      <name val="Calibri"/>
      <family val="2"/>
      <scheme val="minor"/>
    </font>
    <font>
      <b/>
      <u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4" tint="-0.499984740745262"/>
      <name val="Calibri (corpo)_x0000_"/>
    </font>
    <font>
      <b/>
      <u/>
      <sz val="12"/>
      <color theme="4" tint="-0.499984740745262"/>
      <name val="Calibri (corpo)_x0000_"/>
    </font>
    <font>
      <u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6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sz val="9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0" fillId="0" borderId="0" xfId="0" applyProtection="1"/>
    <xf numFmtId="0" fontId="5" fillId="0" borderId="0" xfId="0" applyFont="1" applyProtection="1"/>
    <xf numFmtId="0" fontId="0" fillId="0" borderId="1" xfId="0" applyBorder="1" applyProtection="1"/>
    <xf numFmtId="0" fontId="3" fillId="0" borderId="0" xfId="0" applyFont="1" applyBorder="1" applyProtection="1"/>
    <xf numFmtId="0" fontId="0" fillId="0" borderId="0" xfId="0" applyBorder="1" applyProtection="1"/>
    <xf numFmtId="0" fontId="3" fillId="0" borderId="0" xfId="0" applyFont="1" applyProtection="1"/>
    <xf numFmtId="0" fontId="0" fillId="0" borderId="1" xfId="0" applyBorder="1" applyAlignment="1" applyProtection="1">
      <alignment horizontal="right"/>
    </xf>
    <xf numFmtId="0" fontId="0" fillId="0" borderId="1" xfId="0" applyBorder="1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0" xfId="0" applyBorder="1" applyAlignment="1" applyProtection="1">
      <alignment horizontal="left"/>
    </xf>
    <xf numFmtId="0" fontId="3" fillId="0" borderId="5" xfId="0" applyFont="1" applyBorder="1" applyProtection="1"/>
    <xf numFmtId="0" fontId="0" fillId="0" borderId="5" xfId="0" applyBorder="1" applyProtection="1"/>
    <xf numFmtId="0" fontId="0" fillId="0" borderId="3" xfId="0" applyBorder="1" applyProtection="1"/>
    <xf numFmtId="0" fontId="3" fillId="0" borderId="0" xfId="0" applyFont="1" applyAlignment="1" applyProtection="1">
      <alignment horizontal="right"/>
    </xf>
    <xf numFmtId="0" fontId="0" fillId="0" borderId="0" xfId="0" applyFill="1" applyBorder="1" applyProtection="1"/>
    <xf numFmtId="0" fontId="0" fillId="0" borderId="0" xfId="0" applyBorder="1" applyAlignment="1" applyProtection="1">
      <alignment horizontal="right"/>
    </xf>
    <xf numFmtId="0" fontId="0" fillId="0" borderId="1" xfId="0" applyFill="1" applyBorder="1" applyAlignment="1" applyProtection="1">
      <alignment horizontal="left"/>
    </xf>
    <xf numFmtId="0" fontId="0" fillId="0" borderId="13" xfId="0" applyFill="1" applyBorder="1" applyProtection="1"/>
    <xf numFmtId="0" fontId="4" fillId="0" borderId="0" xfId="0" applyFont="1" applyFill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13" xfId="0" applyFont="1" applyFill="1" applyBorder="1" applyProtection="1"/>
    <xf numFmtId="0" fontId="3" fillId="0" borderId="0" xfId="0" applyFont="1" applyAlignment="1" applyProtection="1">
      <alignment horizontal="center" wrapText="1"/>
    </xf>
    <xf numFmtId="0" fontId="3" fillId="0" borderId="0" xfId="0" applyFont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center"/>
    </xf>
    <xf numFmtId="0" fontId="0" fillId="0" borderId="2" xfId="0" applyBorder="1" applyProtection="1"/>
    <xf numFmtId="0" fontId="7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center"/>
    </xf>
    <xf numFmtId="0" fontId="0" fillId="0" borderId="0" xfId="0" applyFill="1" applyBorder="1"/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3" xfId="0" applyFill="1" applyBorder="1"/>
    <xf numFmtId="0" fontId="3" fillId="0" borderId="0" xfId="0" applyFont="1" applyAlignment="1" applyProtection="1">
      <alignment horizontal="center"/>
    </xf>
    <xf numFmtId="0" fontId="4" fillId="0" borderId="0" xfId="0" applyFont="1"/>
    <xf numFmtId="0" fontId="11" fillId="0" borderId="0" xfId="0" applyFont="1" applyBorder="1" applyProtection="1"/>
    <xf numFmtId="0" fontId="0" fillId="0" borderId="0" xfId="0" applyFont="1"/>
    <xf numFmtId="0" fontId="0" fillId="0" borderId="8" xfId="0" applyBorder="1" applyAlignment="1" applyProtection="1">
      <alignment horizontal="right"/>
    </xf>
    <xf numFmtId="0" fontId="0" fillId="0" borderId="7" xfId="0" applyBorder="1" applyAlignment="1" applyProtection="1">
      <alignment horizontal="right" indent="1"/>
    </xf>
    <xf numFmtId="0" fontId="12" fillId="0" borderId="0" xfId="0" applyFont="1" applyFill="1" applyBorder="1" applyProtection="1"/>
    <xf numFmtId="0" fontId="0" fillId="0" borderId="1" xfId="0" applyFill="1" applyBorder="1" applyAlignment="1" applyProtection="1">
      <alignment horizontal="right"/>
    </xf>
    <xf numFmtId="0" fontId="0" fillId="0" borderId="0" xfId="0" applyFill="1" applyProtection="1"/>
    <xf numFmtId="0" fontId="0" fillId="0" borderId="1" xfId="0" applyFill="1" applyBorder="1" applyAlignment="1">
      <alignment horizontal="right" wrapText="1"/>
    </xf>
    <xf numFmtId="0" fontId="3" fillId="0" borderId="0" xfId="0" applyFont="1" applyFill="1" applyBorder="1" applyProtection="1"/>
    <xf numFmtId="0" fontId="0" fillId="0" borderId="0" xfId="0" applyFill="1"/>
    <xf numFmtId="0" fontId="0" fillId="0" borderId="5" xfId="0" applyFill="1" applyBorder="1" applyAlignment="1">
      <alignment horizontal="right"/>
    </xf>
    <xf numFmtId="0" fontId="0" fillId="0" borderId="0" xfId="0" applyAlignment="1">
      <alignment wrapText="1"/>
    </xf>
    <xf numFmtId="0" fontId="6" fillId="0" borderId="7" xfId="0" applyFont="1" applyFill="1" applyBorder="1" applyAlignment="1">
      <alignment horizontal="right"/>
    </xf>
    <xf numFmtId="0" fontId="6" fillId="0" borderId="1" xfId="0" applyFont="1" applyBorder="1" applyAlignment="1">
      <alignment horizontal="center" wrapText="1"/>
    </xf>
    <xf numFmtId="0" fontId="12" fillId="0" borderId="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" fillId="0" borderId="0" xfId="0" applyFont="1" applyProtection="1"/>
    <xf numFmtId="0" fontId="13" fillId="0" borderId="1" xfId="0" applyFont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24" fillId="0" borderId="6" xfId="0" applyFont="1" applyFill="1" applyBorder="1" applyAlignment="1" applyProtection="1">
      <alignment horizontal="left"/>
      <protection locked="0"/>
    </xf>
    <xf numFmtId="0" fontId="10" fillId="0" borderId="6" xfId="0" applyFont="1" applyFill="1" applyBorder="1" applyAlignment="1" applyProtection="1">
      <alignment horizontal="right"/>
    </xf>
    <xf numFmtId="0" fontId="23" fillId="0" borderId="6" xfId="0" applyFont="1" applyFill="1" applyBorder="1" applyAlignment="1" applyProtection="1">
      <protection locked="0"/>
    </xf>
    <xf numFmtId="0" fontId="26" fillId="0" borderId="0" xfId="0" applyFont="1" applyFill="1" applyAlignment="1" applyProtection="1">
      <alignment horizontal="right"/>
    </xf>
    <xf numFmtId="0" fontId="28" fillId="0" borderId="0" xfId="0" applyFont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/>
      <protection locked="0"/>
    </xf>
    <xf numFmtId="0" fontId="27" fillId="0" borderId="1" xfId="0" applyFont="1" applyBorder="1" applyAlignment="1" applyProtection="1">
      <alignment horizontal="center"/>
      <protection locked="0"/>
    </xf>
    <xf numFmtId="0" fontId="27" fillId="0" borderId="17" xfId="0" applyFont="1" applyFill="1" applyBorder="1" applyAlignment="1" applyProtection="1">
      <alignment horizontal="center"/>
    </xf>
    <xf numFmtId="0" fontId="27" fillId="0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Protection="1"/>
    <xf numFmtId="0" fontId="10" fillId="0" borderId="1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4" fillId="5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Protection="1"/>
    <xf numFmtId="0" fontId="3" fillId="0" borderId="17" xfId="0" applyFont="1" applyFill="1" applyBorder="1" applyProtection="1"/>
    <xf numFmtId="0" fontId="0" fillId="0" borderId="17" xfId="0" applyFill="1" applyBorder="1" applyProtection="1"/>
    <xf numFmtId="0" fontId="0" fillId="0" borderId="17" xfId="0" applyBorder="1" applyProtection="1"/>
    <xf numFmtId="0" fontId="0" fillId="0" borderId="6" xfId="0" applyBorder="1" applyProtection="1"/>
    <xf numFmtId="1" fontId="2" fillId="0" borderId="8" xfId="0" applyNumberFormat="1" applyFont="1" applyFill="1" applyBorder="1" applyAlignment="1" applyProtection="1">
      <alignment horizontal="center"/>
    </xf>
    <xf numFmtId="0" fontId="9" fillId="0" borderId="0" xfId="0" applyFont="1"/>
    <xf numFmtId="0" fontId="31" fillId="0" borderId="8" xfId="0" applyFont="1" applyFill="1" applyBorder="1" applyAlignment="1" applyProtection="1">
      <alignment horizontal="center"/>
      <protection locked="0"/>
    </xf>
    <xf numFmtId="0" fontId="31" fillId="0" borderId="1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8" fillId="4" borderId="13" xfId="0" applyFont="1" applyFill="1" applyBorder="1" applyAlignment="1" applyProtection="1"/>
    <xf numFmtId="0" fontId="8" fillId="4" borderId="0" xfId="0" applyFont="1" applyFill="1" applyBorder="1" applyAlignment="1" applyProtection="1"/>
    <xf numFmtId="0" fontId="32" fillId="4" borderId="0" xfId="0" applyFont="1" applyFill="1" applyBorder="1" applyAlignment="1" applyProtection="1">
      <alignment horizontal="center"/>
    </xf>
    <xf numFmtId="165" fontId="3" fillId="0" borderId="0" xfId="0" applyNumberFormat="1" applyFont="1" applyFill="1" applyBorder="1" applyAlignment="1" applyProtection="1">
      <alignment horizontal="center"/>
    </xf>
    <xf numFmtId="0" fontId="0" fillId="7" borderId="0" xfId="0" applyFill="1" applyBorder="1" applyAlignment="1" applyProtection="1"/>
    <xf numFmtId="0" fontId="0" fillId="6" borderId="0" xfId="0" applyFill="1" applyBorder="1" applyAlignment="1" applyProtection="1"/>
    <xf numFmtId="0" fontId="0" fillId="0" borderId="19" xfId="0" applyBorder="1" applyProtection="1"/>
    <xf numFmtId="0" fontId="0" fillId="0" borderId="20" xfId="0" applyBorder="1" applyProtection="1"/>
    <xf numFmtId="0" fontId="0" fillId="0" borderId="19" xfId="0" applyBorder="1" applyAlignment="1" applyProtection="1">
      <alignment horizontal="right"/>
    </xf>
    <xf numFmtId="0" fontId="0" fillId="0" borderId="19" xfId="0" applyBorder="1" applyAlignment="1" applyProtection="1">
      <alignment vertical="top"/>
    </xf>
    <xf numFmtId="0" fontId="0" fillId="0" borderId="21" xfId="0" applyBorder="1" applyProtection="1"/>
    <xf numFmtId="0" fontId="0" fillId="0" borderId="22" xfId="0" applyBorder="1" applyProtection="1"/>
    <xf numFmtId="0" fontId="0" fillId="0" borderId="23" xfId="0" applyBorder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10" fillId="0" borderId="6" xfId="0" applyFont="1" applyFill="1" applyBorder="1" applyAlignment="1" applyProtection="1"/>
    <xf numFmtId="0" fontId="0" fillId="0" borderId="18" xfId="0" applyBorder="1" applyProtection="1"/>
    <xf numFmtId="0" fontId="10" fillId="0" borderId="6" xfId="0" applyFont="1" applyFill="1" applyBorder="1" applyAlignment="1" applyProtection="1">
      <protection locked="0"/>
    </xf>
    <xf numFmtId="22" fontId="6" fillId="0" borderId="0" xfId="0" applyNumberFormat="1" applyFont="1" applyAlignment="1" applyProtection="1">
      <alignment horizontal="left"/>
    </xf>
    <xf numFmtId="22" fontId="4" fillId="0" borderId="9" xfId="0" applyNumberFormat="1" applyFont="1" applyBorder="1" applyAlignment="1">
      <alignment horizontal="left"/>
    </xf>
    <xf numFmtId="0" fontId="4" fillId="0" borderId="5" xfId="0" applyFont="1" applyBorder="1"/>
    <xf numFmtId="0" fontId="4" fillId="0" borderId="10" xfId="0" applyFont="1" applyBorder="1"/>
    <xf numFmtId="0" fontId="0" fillId="0" borderId="13" xfId="0" applyBorder="1" applyAlignment="1">
      <alignment horizontal="right"/>
    </xf>
    <xf numFmtId="0" fontId="0" fillId="0" borderId="0" xfId="0" applyBorder="1"/>
    <xf numFmtId="0" fontId="0" fillId="0" borderId="24" xfId="0" applyBorder="1"/>
    <xf numFmtId="0" fontId="0" fillId="0" borderId="13" xfId="0" applyBorder="1"/>
    <xf numFmtId="0" fontId="0" fillId="0" borderId="11" xfId="0" applyBorder="1"/>
    <xf numFmtId="0" fontId="0" fillId="0" borderId="6" xfId="0" applyBorder="1"/>
    <xf numFmtId="0" fontId="0" fillId="0" borderId="12" xfId="0" applyBorder="1"/>
    <xf numFmtId="0" fontId="46" fillId="0" borderId="0" xfId="0" applyFont="1" applyProtection="1"/>
    <xf numFmtId="0" fontId="47" fillId="0" borderId="0" xfId="0" applyFont="1" applyProtection="1"/>
    <xf numFmtId="0" fontId="0" fillId="0" borderId="9" xfId="0" applyBorder="1"/>
    <xf numFmtId="0" fontId="0" fillId="0" borderId="5" xfId="0" applyBorder="1"/>
    <xf numFmtId="0" fontId="0" fillId="0" borderId="10" xfId="0" applyBorder="1"/>
    <xf numFmtId="0" fontId="0" fillId="0" borderId="19" xfId="0" applyBorder="1" applyAlignment="1" applyProtection="1">
      <alignment horizontal="justify"/>
    </xf>
    <xf numFmtId="0" fontId="0" fillId="0" borderId="0" xfId="0" applyBorder="1" applyAlignment="1" applyProtection="1">
      <alignment horizontal="justify"/>
    </xf>
    <xf numFmtId="0" fontId="0" fillId="0" borderId="0" xfId="0" applyAlignment="1" applyProtection="1">
      <alignment horizontal="justify"/>
    </xf>
    <xf numFmtId="0" fontId="0" fillId="0" borderId="20" xfId="0" applyBorder="1" applyAlignment="1" applyProtection="1">
      <alignment horizontal="justify"/>
    </xf>
    <xf numFmtId="0" fontId="14" fillId="0" borderId="0" xfId="0" applyFont="1" applyBorder="1" applyAlignment="1" applyProtection="1">
      <alignment horizontal="justify" vertical="top" wrapText="1"/>
    </xf>
    <xf numFmtId="0" fontId="3" fillId="0" borderId="8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left" vertical="top"/>
      <protection locked="0"/>
    </xf>
    <xf numFmtId="0" fontId="0" fillId="3" borderId="3" xfId="0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right"/>
    </xf>
    <xf numFmtId="0" fontId="3" fillId="8" borderId="0" xfId="0" applyFont="1" applyFill="1" applyAlignment="1" applyProtection="1">
      <alignment horizontal="center" wrapText="1"/>
    </xf>
    <xf numFmtId="0" fontId="0" fillId="8" borderId="0" xfId="0" applyFill="1" applyProtection="1"/>
    <xf numFmtId="0" fontId="3" fillId="0" borderId="0" xfId="0" applyFont="1" applyAlignment="1" applyProtection="1">
      <alignment horizontal="left"/>
    </xf>
    <xf numFmtId="0" fontId="0" fillId="0" borderId="1" xfId="0" applyBorder="1" applyAlignment="1" applyProtection="1">
      <alignment horizontal="right" wrapText="1"/>
    </xf>
    <xf numFmtId="0" fontId="0" fillId="9" borderId="1" xfId="0" applyFill="1" applyBorder="1" applyAlignment="1" applyProtection="1">
      <alignment horizontal="left"/>
    </xf>
    <xf numFmtId="0" fontId="13" fillId="0" borderId="1" xfId="0" applyFont="1" applyBorder="1" applyAlignment="1" applyProtection="1">
      <alignment horizontal="left"/>
    </xf>
    <xf numFmtId="0" fontId="1" fillId="8" borderId="0" xfId="0" applyFont="1" applyFill="1" applyBorder="1" applyProtection="1"/>
    <xf numFmtId="0" fontId="1" fillId="8" borderId="0" xfId="0" applyFont="1" applyFill="1" applyBorder="1" applyAlignment="1" applyProtection="1">
      <alignment horizontal="right"/>
    </xf>
    <xf numFmtId="0" fontId="0" fillId="8" borderId="0" xfId="0" applyFill="1" applyBorder="1" applyProtection="1"/>
    <xf numFmtId="0" fontId="10" fillId="0" borderId="24" xfId="0" applyFont="1" applyFill="1" applyBorder="1" applyAlignment="1" applyProtection="1">
      <alignment horizontal="center"/>
      <protection locked="0"/>
    </xf>
    <xf numFmtId="0" fontId="14" fillId="0" borderId="19" xfId="0" applyFont="1" applyBorder="1" applyAlignment="1" applyProtection="1">
      <alignment horizontal="right" vertical="top" wrapText="1"/>
    </xf>
    <xf numFmtId="0" fontId="14" fillId="0" borderId="0" xfId="0" applyFont="1" applyBorder="1" applyAlignment="1" applyProtection="1">
      <alignment horizontal="right" vertical="top" wrapText="1"/>
    </xf>
    <xf numFmtId="0" fontId="15" fillId="2" borderId="15" xfId="0" applyFont="1" applyFill="1" applyBorder="1" applyAlignment="1" applyProtection="1">
      <alignment horizontal="center" wrapText="1"/>
    </xf>
    <xf numFmtId="0" fontId="15" fillId="2" borderId="18" xfId="0" applyFont="1" applyFill="1" applyBorder="1" applyAlignment="1" applyProtection="1">
      <alignment horizontal="center" wrapText="1"/>
    </xf>
    <xf numFmtId="0" fontId="15" fillId="2" borderId="16" xfId="0" applyFont="1" applyFill="1" applyBorder="1" applyAlignment="1" applyProtection="1">
      <alignment horizontal="center" wrapText="1"/>
    </xf>
    <xf numFmtId="0" fontId="16" fillId="2" borderId="19" xfId="0" applyFont="1" applyFill="1" applyBorder="1" applyAlignment="1" applyProtection="1">
      <alignment horizontal="center" wrapText="1"/>
    </xf>
    <xf numFmtId="0" fontId="16" fillId="2" borderId="0" xfId="0" applyFont="1" applyFill="1" applyBorder="1" applyAlignment="1" applyProtection="1">
      <alignment horizontal="center" wrapText="1"/>
    </xf>
    <xf numFmtId="0" fontId="16" fillId="2" borderId="20" xfId="0" applyFont="1" applyFill="1" applyBorder="1" applyAlignment="1" applyProtection="1">
      <alignment horizontal="center" wrapText="1"/>
    </xf>
    <xf numFmtId="0" fontId="18" fillId="2" borderId="19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center"/>
    </xf>
    <xf numFmtId="0" fontId="18" fillId="2" borderId="20" xfId="0" applyFont="1" applyFill="1" applyBorder="1" applyAlignment="1" applyProtection="1">
      <alignment horizontal="center"/>
    </xf>
    <xf numFmtId="0" fontId="14" fillId="0" borderId="19" xfId="0" applyFont="1" applyBorder="1" applyAlignment="1" applyProtection="1">
      <alignment horizontal="justify" vertical="top" wrapText="1"/>
    </xf>
    <xf numFmtId="0" fontId="14" fillId="0" borderId="0" xfId="0" applyFont="1" applyBorder="1" applyAlignment="1" applyProtection="1">
      <alignment horizontal="justify" vertical="top" wrapText="1"/>
    </xf>
    <xf numFmtId="0" fontId="14" fillId="0" borderId="20" xfId="0" applyFont="1" applyBorder="1" applyAlignment="1" applyProtection="1">
      <alignment horizontal="justify" vertical="top" wrapText="1"/>
    </xf>
    <xf numFmtId="0" fontId="14" fillId="0" borderId="19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20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20" xfId="0" applyBorder="1" applyAlignment="1" applyProtection="1">
      <alignment horizontal="left" vertical="top" wrapText="1"/>
    </xf>
    <xf numFmtId="0" fontId="14" fillId="0" borderId="19" xfId="0" applyFont="1" applyBorder="1" applyAlignment="1" applyProtection="1">
      <alignment horizontal="justify" wrapText="1"/>
    </xf>
    <xf numFmtId="0" fontId="14" fillId="0" borderId="0" xfId="0" applyFont="1" applyBorder="1" applyAlignment="1" applyProtection="1">
      <alignment horizontal="justify" wrapText="1"/>
    </xf>
    <xf numFmtId="0" fontId="14" fillId="0" borderId="20" xfId="0" applyFont="1" applyBorder="1" applyAlignment="1" applyProtection="1">
      <alignment horizontal="justify" wrapText="1"/>
    </xf>
    <xf numFmtId="0" fontId="46" fillId="0" borderId="19" xfId="0" applyFont="1" applyBorder="1" applyAlignment="1" applyProtection="1">
      <alignment horizontal="left" wrapText="1"/>
    </xf>
    <xf numFmtId="0" fontId="46" fillId="0" borderId="0" xfId="0" applyFont="1" applyBorder="1" applyAlignment="1" applyProtection="1">
      <alignment horizontal="left" wrapText="1"/>
    </xf>
    <xf numFmtId="0" fontId="46" fillId="0" borderId="20" xfId="0" applyFont="1" applyBorder="1" applyAlignment="1" applyProtection="1">
      <alignment horizontal="left" wrapText="1"/>
    </xf>
    <xf numFmtId="0" fontId="46" fillId="0" borderId="25" xfId="0" applyFont="1" applyBorder="1" applyAlignment="1" applyProtection="1">
      <alignment horizontal="left" wrapText="1"/>
    </xf>
    <xf numFmtId="0" fontId="46" fillId="0" borderId="6" xfId="0" applyFont="1" applyBorder="1" applyAlignment="1" applyProtection="1">
      <alignment horizontal="left" wrapText="1"/>
    </xf>
    <xf numFmtId="0" fontId="46" fillId="0" borderId="26" xfId="0" applyFont="1" applyBorder="1" applyAlignment="1" applyProtection="1">
      <alignment horizontal="left" wrapText="1"/>
    </xf>
    <xf numFmtId="0" fontId="31" fillId="0" borderId="2" xfId="0" applyFont="1" applyFill="1" applyBorder="1" applyAlignment="1" applyProtection="1">
      <alignment horizontal="left"/>
      <protection locked="0"/>
    </xf>
    <xf numFmtId="0" fontId="31" fillId="0" borderId="3" xfId="0" applyFont="1" applyFill="1" applyBorder="1" applyAlignment="1" applyProtection="1">
      <alignment horizontal="left"/>
      <protection locked="0"/>
    </xf>
    <xf numFmtId="0" fontId="31" fillId="0" borderId="4" xfId="0" applyFont="1" applyFill="1" applyBorder="1" applyAlignment="1" applyProtection="1">
      <alignment horizontal="left"/>
      <protection locked="0"/>
    </xf>
    <xf numFmtId="0" fontId="42" fillId="0" borderId="9" xfId="0" applyFont="1" applyBorder="1" applyAlignment="1" applyProtection="1">
      <alignment horizontal="center" wrapText="1"/>
    </xf>
    <xf numFmtId="0" fontId="42" fillId="0" borderId="5" xfId="0" applyFont="1" applyBorder="1" applyAlignment="1" applyProtection="1">
      <alignment horizontal="center" wrapText="1"/>
    </xf>
    <xf numFmtId="0" fontId="42" fillId="0" borderId="10" xfId="0" applyFont="1" applyBorder="1" applyAlignment="1" applyProtection="1">
      <alignment horizontal="center" wrapText="1"/>
    </xf>
    <xf numFmtId="0" fontId="49" fillId="0" borderId="13" xfId="0" applyFont="1" applyBorder="1" applyAlignment="1" applyProtection="1">
      <alignment horizontal="center" wrapText="1"/>
    </xf>
    <xf numFmtId="0" fontId="49" fillId="0" borderId="0" xfId="0" applyFont="1" applyBorder="1" applyAlignment="1" applyProtection="1">
      <alignment horizontal="center" wrapText="1"/>
    </xf>
    <xf numFmtId="0" fontId="49" fillId="0" borderId="24" xfId="0" applyFont="1" applyBorder="1" applyAlignment="1" applyProtection="1">
      <alignment horizontal="center" wrapText="1"/>
    </xf>
    <xf numFmtId="0" fontId="49" fillId="0" borderId="11" xfId="0" applyFont="1" applyBorder="1" applyAlignment="1" applyProtection="1">
      <alignment horizontal="center" wrapText="1"/>
    </xf>
    <xf numFmtId="0" fontId="49" fillId="0" borderId="6" xfId="0" applyFont="1" applyBorder="1" applyAlignment="1" applyProtection="1">
      <alignment horizontal="center" wrapText="1"/>
    </xf>
    <xf numFmtId="0" fontId="49" fillId="0" borderId="12" xfId="0" applyFont="1" applyBorder="1" applyAlignment="1" applyProtection="1">
      <alignment horizontal="center" wrapText="1"/>
    </xf>
    <xf numFmtId="0" fontId="48" fillId="0" borderId="13" xfId="0" applyFont="1" applyBorder="1" applyAlignment="1" applyProtection="1">
      <alignment horizontal="center" wrapText="1"/>
    </xf>
    <xf numFmtId="0" fontId="48" fillId="0" borderId="0" xfId="0" applyFont="1" applyBorder="1" applyAlignment="1" applyProtection="1">
      <alignment horizontal="center" wrapText="1"/>
    </xf>
    <xf numFmtId="0" fontId="48" fillId="0" borderId="24" xfId="0" applyFont="1" applyBorder="1" applyAlignment="1" applyProtection="1">
      <alignment horizontal="center" wrapText="1"/>
    </xf>
    <xf numFmtId="0" fontId="40" fillId="0" borderId="0" xfId="0" applyFont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left"/>
    </xf>
    <xf numFmtId="0" fontId="10" fillId="0" borderId="13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8" fillId="2" borderId="0" xfId="0" applyFont="1" applyFill="1" applyBorder="1" applyAlignment="1">
      <alignment horizontal="left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3" borderId="2" xfId="0" applyFill="1" applyBorder="1" applyAlignment="1" applyProtection="1">
      <alignment horizontal="left" vertical="top"/>
      <protection locked="0"/>
    </xf>
    <xf numFmtId="0" fontId="0" fillId="3" borderId="3" xfId="0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/>
      <protection locked="0"/>
    </xf>
    <xf numFmtId="0" fontId="8" fillId="2" borderId="0" xfId="0" applyFont="1" applyFill="1" applyAlignment="1" applyProtection="1">
      <alignment horizontal="left"/>
    </xf>
    <xf numFmtId="0" fontId="0" fillId="3" borderId="9" xfId="0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 vertical="top"/>
      <protection locked="0"/>
    </xf>
    <xf numFmtId="0" fontId="0" fillId="3" borderId="10" xfId="0" applyFill="1" applyBorder="1" applyAlignment="1" applyProtection="1">
      <alignment horizontal="left" vertical="top"/>
      <protection locked="0"/>
    </xf>
    <xf numFmtId="0" fontId="0" fillId="3" borderId="11" xfId="0" applyFill="1" applyBorder="1" applyAlignment="1" applyProtection="1">
      <alignment horizontal="left" vertical="top"/>
      <protection locked="0"/>
    </xf>
    <xf numFmtId="0" fontId="0" fillId="3" borderId="6" xfId="0" applyFill="1" applyBorder="1" applyAlignment="1" applyProtection="1">
      <alignment horizontal="left" vertical="top"/>
      <protection locked="0"/>
    </xf>
    <xf numFmtId="0" fontId="0" fillId="3" borderId="12" xfId="0" applyFill="1" applyBorder="1" applyAlignment="1" applyProtection="1">
      <alignment horizontal="left" vertical="top"/>
      <protection locked="0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8" fillId="8" borderId="0" xfId="0" applyFont="1" applyFill="1" applyBorder="1" applyAlignment="1" applyProtection="1">
      <alignment horizontal="left"/>
    </xf>
    <xf numFmtId="0" fontId="8" fillId="4" borderId="0" xfId="0" applyFont="1" applyFill="1" applyAlignment="1" applyProtection="1">
      <alignment horizontal="left"/>
    </xf>
    <xf numFmtId="0" fontId="3" fillId="0" borderId="14" xfId="0" applyFont="1" applyBorder="1" applyAlignment="1" applyProtection="1">
      <alignment horizontal="center" wrapText="1"/>
    </xf>
    <xf numFmtId="0" fontId="8" fillId="4" borderId="2" xfId="0" applyFont="1" applyFill="1" applyBorder="1" applyAlignment="1" applyProtection="1">
      <alignment horizontal="left"/>
    </xf>
    <xf numFmtId="0" fontId="8" fillId="4" borderId="4" xfId="0" applyFont="1" applyFill="1" applyBorder="1" applyAlignment="1" applyProtection="1">
      <alignment horizontal="left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27" fillId="0" borderId="2" xfId="0" applyFont="1" applyBorder="1" applyAlignment="1" applyProtection="1">
      <alignment horizontal="center"/>
      <protection locked="0"/>
    </xf>
    <xf numFmtId="0" fontId="27" fillId="0" borderId="3" xfId="0" applyFont="1" applyBorder="1" applyAlignment="1" applyProtection="1">
      <alignment horizontal="center"/>
      <protection locked="0"/>
    </xf>
    <xf numFmtId="0" fontId="27" fillId="0" borderId="4" xfId="0" applyFont="1" applyBorder="1" applyAlignment="1" applyProtection="1">
      <alignment horizontal="center"/>
      <protection locked="0"/>
    </xf>
    <xf numFmtId="0" fontId="27" fillId="0" borderId="2" xfId="0" applyFont="1" applyFill="1" applyBorder="1" applyAlignment="1" applyProtection="1">
      <alignment horizontal="center"/>
      <protection locked="0"/>
    </xf>
    <xf numFmtId="0" fontId="27" fillId="0" borderId="4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22" fontId="27" fillId="0" borderId="0" xfId="0" applyNumberFormat="1" applyFont="1" applyAlignment="1" applyProtection="1">
      <alignment horizontal="center"/>
    </xf>
    <xf numFmtId="0" fontId="27" fillId="0" borderId="0" xfId="0" applyFont="1" applyAlignment="1" applyProtection="1">
      <alignment horizontal="center"/>
    </xf>
    <xf numFmtId="0" fontId="10" fillId="0" borderId="0" xfId="0" applyFont="1" applyFill="1" applyBorder="1" applyAlignment="1" applyProtection="1">
      <alignment horizontal="left"/>
      <protection locked="0"/>
    </xf>
    <xf numFmtId="0" fontId="29" fillId="0" borderId="0" xfId="0" applyFont="1" applyFill="1" applyBorder="1" applyAlignment="1" applyProtection="1">
      <protection locked="0"/>
    </xf>
    <xf numFmtId="0" fontId="29" fillId="0" borderId="6" xfId="0" applyFont="1" applyFill="1" applyBorder="1" applyAlignment="1" applyProtection="1">
      <protection locked="0"/>
    </xf>
    <xf numFmtId="0" fontId="8" fillId="4" borderId="1" xfId="0" applyFont="1" applyFill="1" applyBorder="1" applyAlignment="1" applyProtection="1">
      <alignment horizontal="left"/>
    </xf>
    <xf numFmtId="0" fontId="0" fillId="8" borderId="1" xfId="0" applyFill="1" applyBorder="1" applyAlignment="1" applyProtection="1">
      <alignment horizontal="right"/>
    </xf>
    <xf numFmtId="0" fontId="18" fillId="2" borderId="0" xfId="0" applyFont="1" applyFill="1" applyBorder="1" applyAlignment="1" applyProtection="1">
      <alignment horizontal="center" wrapText="1"/>
    </xf>
    <xf numFmtId="0" fontId="19" fillId="2" borderId="0" xfId="0" applyFont="1" applyFill="1" applyBorder="1" applyAlignment="1" applyProtection="1">
      <alignment horizontal="center" wrapText="1"/>
    </xf>
    <xf numFmtId="0" fontId="17" fillId="2" borderId="0" xfId="0" applyFont="1" applyFill="1" applyBorder="1" applyAlignment="1" applyProtection="1">
      <alignment horizontal="center"/>
    </xf>
    <xf numFmtId="0" fontId="26" fillId="0" borderId="0" xfId="0" applyFont="1" applyBorder="1" applyAlignment="1" applyProtection="1">
      <alignment horizontal="left"/>
    </xf>
    <xf numFmtId="0" fontId="8" fillId="4" borderId="6" xfId="0" applyFont="1" applyFill="1" applyBorder="1" applyAlignment="1" applyProtection="1">
      <alignment horizontal="left"/>
    </xf>
    <xf numFmtId="0" fontId="51" fillId="8" borderId="0" xfId="0" applyFont="1" applyFill="1" applyBorder="1" applyAlignment="1" applyProtection="1">
      <alignment horizontal="left" wrapText="1"/>
    </xf>
    <xf numFmtId="0" fontId="2" fillId="0" borderId="0" xfId="0" applyFont="1" applyAlignment="1" applyProtection="1">
      <alignment horizontal="center"/>
    </xf>
    <xf numFmtId="0" fontId="27" fillId="8" borderId="2" xfId="0" applyFont="1" applyFill="1" applyBorder="1" applyAlignment="1" applyProtection="1">
      <alignment horizontal="center"/>
    </xf>
    <xf numFmtId="0" fontId="27" fillId="8" borderId="3" xfId="0" applyFont="1" applyFill="1" applyBorder="1" applyAlignment="1" applyProtection="1">
      <alignment horizontal="center"/>
    </xf>
    <xf numFmtId="0" fontId="27" fillId="8" borderId="4" xfId="0" applyFont="1" applyFill="1" applyBorder="1" applyAlignment="1" applyProtection="1">
      <alignment horizontal="center"/>
    </xf>
    <xf numFmtId="0" fontId="20" fillId="0" borderId="0" xfId="0" applyFont="1" applyAlignment="1" applyProtection="1">
      <alignment horizontal="center" wrapText="1"/>
    </xf>
    <xf numFmtId="0" fontId="0" fillId="5" borderId="0" xfId="0" applyFill="1" applyAlignment="1">
      <alignment horizontal="center" vertical="top" wrapText="1"/>
    </xf>
  </cellXfs>
  <cellStyles count="1">
    <cellStyle name="Normal" xfId="0" builtinId="0"/>
  </cellStyles>
  <dxfs count="26">
    <dxf>
      <font>
        <color rgb="FFFF0000"/>
      </font>
      <fill>
        <patternFill patternType="darkUp">
          <fgColor theme="1"/>
          <bgColor rgb="FFFF0000"/>
        </patternFill>
      </fill>
      <border>
        <right/>
        <top/>
        <bottom/>
      </border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b/>
        <i val="0"/>
        <color rgb="FF0070C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 patternType="darkUp">
          <bgColor rgb="FFFF0000"/>
        </patternFill>
      </fill>
      <border>
        <right/>
        <top/>
        <bottom/>
        <vertical/>
        <horizontal/>
      </border>
    </dxf>
    <dxf>
      <font>
        <color rgb="FFFF0000"/>
      </font>
      <fill>
        <patternFill patternType="darkUp">
          <fgColor theme="1"/>
          <bgColor rgb="FFFF0000"/>
        </patternFill>
      </fill>
      <border>
        <right/>
        <top/>
        <bottom/>
      </border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325439</xdr:colOff>
      <xdr:row>18</xdr:row>
      <xdr:rowOff>131044</xdr:rowOff>
    </xdr:from>
    <xdr:to>
      <xdr:col>6</xdr:col>
      <xdr:colOff>75406</xdr:colOff>
      <xdr:row>20</xdr:row>
      <xdr:rowOff>55903</xdr:rowOff>
    </xdr:to>
    <xdr:pic macro="[0]!Inicio">
      <xdr:nvPicPr>
        <xdr:cNvPr id="2" name="Imagem 1" descr="Resultado de imagem para seta seguir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467909" flipV="1">
          <a:off x="6754814" y="7628013"/>
          <a:ext cx="436561" cy="302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209256</xdr:colOff>
      <xdr:row>0</xdr:row>
      <xdr:rowOff>75614</xdr:rowOff>
    </xdr:from>
    <xdr:to>
      <xdr:col>7</xdr:col>
      <xdr:colOff>756381</xdr:colOff>
      <xdr:row>0</xdr:row>
      <xdr:rowOff>732693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4410" y="75614"/>
          <a:ext cx="547125" cy="6570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323850</xdr:colOff>
      <xdr:row>197</xdr:row>
      <xdr:rowOff>253512</xdr:rowOff>
    </xdr:from>
    <xdr:to>
      <xdr:col>3</xdr:col>
      <xdr:colOff>334499</xdr:colOff>
      <xdr:row>201</xdr:row>
      <xdr:rowOff>99646</xdr:rowOff>
    </xdr:to>
    <xdr:pic macro="[0]!Finito">
      <xdr:nvPicPr>
        <xdr:cNvPr id="3" name="Imagem 2" descr="Imagem relacionada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4696" y="51581050"/>
          <a:ext cx="665188" cy="671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137584</xdr:colOff>
      <xdr:row>0</xdr:row>
      <xdr:rowOff>46568</xdr:rowOff>
    </xdr:from>
    <xdr:to>
      <xdr:col>8</xdr:col>
      <xdr:colOff>564059</xdr:colOff>
      <xdr:row>1</xdr:row>
      <xdr:rowOff>190450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1834" y="46568"/>
          <a:ext cx="426475" cy="503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pageSetUpPr fitToPage="1"/>
  </sheetPr>
  <dimension ref="A1:O22"/>
  <sheetViews>
    <sheetView showGridLines="0" showRowColHeaders="0" tabSelected="1" showRuler="0" view="pageLayout" zoomScaleNormal="130" workbookViewId="0">
      <selection activeCell="B4" sqref="B4:H4"/>
    </sheetView>
  </sheetViews>
  <sheetFormatPr defaultColWidth="8.85546875" defaultRowHeight="15"/>
  <cols>
    <col min="1" max="1" width="3.140625" style="1" customWidth="1"/>
    <col min="2" max="2" width="64.28515625" style="1" customWidth="1"/>
    <col min="3" max="3" width="9.140625" style="1" customWidth="1"/>
    <col min="4" max="4" width="9.42578125" style="1" customWidth="1"/>
    <col min="5" max="5" width="9.140625" style="1" customWidth="1"/>
    <col min="6" max="6" width="9.85546875" style="1" customWidth="1"/>
    <col min="7" max="7" width="9.140625" style="1" customWidth="1"/>
    <col min="8" max="8" width="12.140625" style="1" customWidth="1"/>
    <col min="9" max="11" width="8.85546875" style="1"/>
    <col min="12" max="12" width="8.85546875" style="1" customWidth="1"/>
    <col min="13" max="13" width="9.140625" style="1" hidden="1" customWidth="1"/>
    <col min="14" max="14" width="11.42578125" style="1" hidden="1" customWidth="1"/>
    <col min="15" max="15" width="9.140625" style="1" hidden="1" customWidth="1"/>
    <col min="16" max="16" width="0" style="1" hidden="1" customWidth="1"/>
    <col min="17" max="16384" width="8.85546875" style="1"/>
  </cols>
  <sheetData>
    <row r="1" spans="1:8" ht="96" customHeight="1">
      <c r="B1" s="140" t="s">
        <v>0</v>
      </c>
      <c r="C1" s="141"/>
      <c r="D1" s="141"/>
      <c r="E1" s="141"/>
      <c r="F1" s="141"/>
      <c r="G1" s="141"/>
      <c r="H1" s="142"/>
    </row>
    <row r="2" spans="1:8" ht="66" customHeight="1">
      <c r="B2" s="143" t="s">
        <v>1</v>
      </c>
      <c r="C2" s="144"/>
      <c r="D2" s="144"/>
      <c r="E2" s="144"/>
      <c r="F2" s="144"/>
      <c r="G2" s="144"/>
      <c r="H2" s="145"/>
    </row>
    <row r="3" spans="1:8" ht="28.5">
      <c r="B3" s="146">
        <v>2021</v>
      </c>
      <c r="C3" s="147"/>
      <c r="D3" s="147"/>
      <c r="E3" s="147"/>
      <c r="F3" s="147"/>
      <c r="G3" s="147"/>
      <c r="H3" s="148"/>
    </row>
    <row r="4" spans="1:8" ht="24" customHeight="1">
      <c r="B4" s="152" t="s">
        <v>2</v>
      </c>
      <c r="C4" s="153"/>
      <c r="D4" s="153"/>
      <c r="E4" s="153"/>
      <c r="F4" s="153"/>
      <c r="G4" s="153"/>
      <c r="H4" s="154"/>
    </row>
    <row r="5" spans="1:8" ht="39" customHeight="1">
      <c r="B5" s="152" t="s">
        <v>3</v>
      </c>
      <c r="C5" s="153"/>
      <c r="D5" s="153"/>
      <c r="E5" s="153"/>
      <c r="F5" s="153"/>
      <c r="G5" s="153"/>
      <c r="H5" s="154"/>
    </row>
    <row r="6" spans="1:8" ht="42.75" customHeight="1">
      <c r="B6" s="152" t="s">
        <v>4</v>
      </c>
      <c r="C6" s="153"/>
      <c r="D6" s="153"/>
      <c r="E6" s="153"/>
      <c r="F6" s="153"/>
      <c r="G6" s="153"/>
      <c r="H6" s="154"/>
    </row>
    <row r="7" spans="1:8" ht="24.75" customHeight="1">
      <c r="B7" s="91" t="s">
        <v>5</v>
      </c>
      <c r="C7" s="5"/>
      <c r="D7" s="5"/>
      <c r="E7" s="5"/>
      <c r="F7" s="5"/>
      <c r="G7" s="5"/>
      <c r="H7" s="89"/>
    </row>
    <row r="8" spans="1:8" ht="18" customHeight="1">
      <c r="B8" s="90" t="s">
        <v>6</v>
      </c>
      <c r="C8" s="87"/>
      <c r="D8" s="155" t="s">
        <v>7</v>
      </c>
      <c r="E8" s="155"/>
      <c r="F8" s="155"/>
      <c r="G8" s="155"/>
      <c r="H8" s="156"/>
    </row>
    <row r="9" spans="1:8" ht="35.450000000000003" customHeight="1">
      <c r="B9" s="88"/>
      <c r="C9" s="5"/>
      <c r="D9" s="155"/>
      <c r="E9" s="155"/>
      <c r="F9" s="155"/>
      <c r="G9" s="155"/>
      <c r="H9" s="156"/>
    </row>
    <row r="10" spans="1:8" ht="18" customHeight="1">
      <c r="B10" s="90" t="s">
        <v>8</v>
      </c>
      <c r="C10" s="86"/>
      <c r="D10" s="155" t="s">
        <v>9</v>
      </c>
      <c r="E10" s="155"/>
      <c r="F10" s="155"/>
      <c r="G10" s="155"/>
      <c r="H10" s="156"/>
    </row>
    <row r="11" spans="1:8" ht="28.7" customHeight="1">
      <c r="B11" s="160" t="s">
        <v>10</v>
      </c>
      <c r="C11" s="161"/>
      <c r="D11" s="161"/>
      <c r="E11" s="161"/>
      <c r="F11" s="161"/>
      <c r="G11" s="161"/>
      <c r="H11" s="162"/>
    </row>
    <row r="12" spans="1:8" ht="34.700000000000003" customHeight="1">
      <c r="B12" s="163"/>
      <c r="C12" s="164"/>
      <c r="D12" s="164"/>
      <c r="E12" s="164"/>
      <c r="F12" s="164"/>
      <c r="G12" s="164"/>
      <c r="H12" s="165"/>
    </row>
    <row r="13" spans="1:8" ht="42.75" customHeight="1">
      <c r="A13" s="89"/>
      <c r="B13" s="149" t="s">
        <v>11</v>
      </c>
      <c r="C13" s="150"/>
      <c r="D13" s="150"/>
      <c r="E13" s="150"/>
      <c r="F13" s="150"/>
      <c r="G13" s="150"/>
      <c r="H13" s="151"/>
    </row>
    <row r="14" spans="1:8" ht="27" customHeight="1">
      <c r="A14" s="89"/>
      <c r="B14" s="150" t="s">
        <v>12</v>
      </c>
      <c r="C14" s="150"/>
      <c r="D14" s="150"/>
      <c r="E14" s="150"/>
      <c r="F14" s="150"/>
      <c r="G14" s="150"/>
      <c r="H14" s="151"/>
    </row>
    <row r="15" spans="1:8" ht="27" customHeight="1">
      <c r="A15" s="89"/>
      <c r="B15" s="150"/>
      <c r="C15" s="150"/>
      <c r="D15" s="150"/>
      <c r="E15" s="150"/>
      <c r="F15" s="150"/>
      <c r="G15" s="150"/>
      <c r="H15" s="151"/>
    </row>
    <row r="16" spans="1:8" ht="64.7" customHeight="1">
      <c r="A16" s="5"/>
      <c r="B16" s="149" t="s">
        <v>13</v>
      </c>
      <c r="C16" s="150"/>
      <c r="D16" s="150"/>
      <c r="E16" s="150"/>
      <c r="F16" s="150"/>
      <c r="G16" s="150"/>
      <c r="H16" s="151"/>
    </row>
    <row r="17" spans="2:8" ht="65.45" customHeight="1">
      <c r="B17" s="157" t="s">
        <v>14</v>
      </c>
      <c r="C17" s="158"/>
      <c r="D17" s="158"/>
      <c r="E17" s="158"/>
      <c r="F17" s="158"/>
      <c r="G17" s="158"/>
      <c r="H17" s="159"/>
    </row>
    <row r="18" spans="2:8" ht="42" customHeight="1">
      <c r="B18" s="157" t="s">
        <v>15</v>
      </c>
      <c r="C18" s="158"/>
      <c r="D18" s="158"/>
      <c r="E18" s="158"/>
      <c r="F18" s="158"/>
      <c r="G18" s="158"/>
      <c r="H18" s="159"/>
    </row>
    <row r="19" spans="2:8">
      <c r="B19" s="116"/>
      <c r="C19" s="117"/>
      <c r="D19" s="117"/>
      <c r="E19" s="117"/>
      <c r="F19" s="118"/>
      <c r="G19" s="118"/>
      <c r="H19" s="119"/>
    </row>
    <row r="20" spans="2:8" ht="15.75">
      <c r="B20" s="138" t="s">
        <v>16</v>
      </c>
      <c r="C20" s="139"/>
      <c r="D20" s="139"/>
      <c r="E20" s="139"/>
      <c r="F20" s="120"/>
      <c r="G20" s="5"/>
      <c r="H20" s="89"/>
    </row>
    <row r="21" spans="2:8" ht="15.75" thickBot="1">
      <c r="B21" s="92"/>
      <c r="C21" s="93"/>
      <c r="D21" s="93"/>
      <c r="F21" s="93"/>
      <c r="G21" s="93"/>
      <c r="H21" s="94"/>
    </row>
    <row r="22" spans="2:8">
      <c r="B22"/>
      <c r="E22" s="98"/>
    </row>
  </sheetData>
  <sheetProtection password="CE8C" sheet="1" objects="1" scenarios="1" selectLockedCells="1" selectUnlockedCells="1"/>
  <mergeCells count="15">
    <mergeCell ref="B20:E20"/>
    <mergeCell ref="B1:H1"/>
    <mergeCell ref="B2:H2"/>
    <mergeCell ref="B3:H3"/>
    <mergeCell ref="B13:H13"/>
    <mergeCell ref="B5:H5"/>
    <mergeCell ref="B4:H4"/>
    <mergeCell ref="B6:H6"/>
    <mergeCell ref="D10:H10"/>
    <mergeCell ref="D8:H9"/>
    <mergeCell ref="B14:H15"/>
    <mergeCell ref="B16:H16"/>
    <mergeCell ref="B17:H17"/>
    <mergeCell ref="B18:H18"/>
    <mergeCell ref="B11:H12"/>
  </mergeCells>
  <pageMargins left="0.7" right="0.7" top="0.75" bottom="0.71" header="0.3" footer="0.3"/>
  <pageSetup paperSize="9" scale="69" fitToHeight="0" orientation="portrait" r:id="rId1"/>
  <headerFooter>
    <oddHeader>&amp;CColégio de Pediatria da Ordem dos Médicos&amp;R2020</oddHeader>
    <oddFooter>&amp;CColégio de Pediatria da Ordem dos Médicos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pageSetUpPr fitToPage="1"/>
  </sheetPr>
  <dimension ref="B1:R210"/>
  <sheetViews>
    <sheetView showGridLines="0" showRuler="0" view="pageLayout" zoomScaleNormal="100" workbookViewId="0">
      <selection activeCell="B7" sqref="B7"/>
    </sheetView>
  </sheetViews>
  <sheetFormatPr defaultColWidth="8.85546875" defaultRowHeight="15"/>
  <cols>
    <col min="1" max="1" width="3.140625" style="1" customWidth="1"/>
    <col min="2" max="2" width="61.42578125" style="1" customWidth="1"/>
    <col min="3" max="3" width="9.140625" style="1" customWidth="1"/>
    <col min="4" max="4" width="9.42578125" style="1" customWidth="1"/>
    <col min="5" max="5" width="9.140625" style="1" customWidth="1"/>
    <col min="6" max="6" width="9.85546875" style="1" customWidth="1"/>
    <col min="7" max="7" width="9.140625" style="1" customWidth="1"/>
    <col min="8" max="11" width="8.85546875" style="1"/>
    <col min="12" max="12" width="8.85546875" style="1" customWidth="1"/>
    <col min="13" max="13" width="9.140625" style="1" hidden="1" customWidth="1"/>
    <col min="14" max="14" width="11.42578125" style="1" hidden="1" customWidth="1"/>
    <col min="15" max="15" width="9.140625" style="1" hidden="1" customWidth="1"/>
    <col min="16" max="16" width="48.85546875" style="1" hidden="1" customWidth="1"/>
    <col min="17" max="17" width="37.28515625" style="1" hidden="1" customWidth="1"/>
    <col min="18" max="19" width="0" style="1" hidden="1" customWidth="1"/>
    <col min="20" max="16384" width="8.85546875" style="1"/>
  </cols>
  <sheetData>
    <row r="1" spans="2:9" ht="28.5" customHeight="1">
      <c r="B1" s="231" t="s">
        <v>0</v>
      </c>
      <c r="C1" s="231"/>
      <c r="D1" s="231"/>
      <c r="E1" s="231"/>
      <c r="F1" s="231"/>
      <c r="G1" s="231"/>
      <c r="H1" s="231"/>
      <c r="I1" s="231"/>
    </row>
    <row r="2" spans="2:9" ht="33" customHeight="1">
      <c r="B2" s="232" t="s">
        <v>1</v>
      </c>
      <c r="C2" s="232"/>
      <c r="D2" s="232"/>
      <c r="E2" s="232"/>
      <c r="F2" s="232"/>
      <c r="G2" s="232"/>
      <c r="H2" s="232"/>
      <c r="I2" s="232"/>
    </row>
    <row r="3" spans="2:9" ht="15.75">
      <c r="B3" s="233" t="str">
        <f>"Ano 2021"</f>
        <v>Ano 2021</v>
      </c>
      <c r="C3" s="233"/>
      <c r="D3" s="233"/>
      <c r="E3" s="233"/>
      <c r="F3" s="233"/>
      <c r="G3" s="233"/>
      <c r="H3" s="233"/>
      <c r="I3" s="233"/>
    </row>
    <row r="4" spans="2:9" ht="25.5" customHeight="1">
      <c r="B4" s="241" t="s">
        <v>17</v>
      </c>
      <c r="C4" s="241"/>
      <c r="D4" s="241"/>
      <c r="E4" s="241"/>
      <c r="F4" s="241"/>
      <c r="G4" s="241"/>
      <c r="H4" s="241"/>
    </row>
    <row r="5" spans="2:9" ht="16.7" customHeight="1">
      <c r="B5" s="27"/>
      <c r="C5" s="27"/>
      <c r="D5" s="27"/>
      <c r="E5" s="27"/>
      <c r="F5" s="27"/>
      <c r="G5" s="27"/>
      <c r="H5" s="224">
        <f ca="1">NOW()</f>
        <v>43815.468504398152</v>
      </c>
      <c r="I5" s="225"/>
    </row>
    <row r="6" spans="2:9" ht="15.75">
      <c r="B6" s="2" t="s">
        <v>18</v>
      </c>
    </row>
    <row r="7" spans="2:9" ht="15.75">
      <c r="B7" s="58"/>
      <c r="C7" s="97"/>
      <c r="D7" s="97"/>
      <c r="E7" s="97"/>
      <c r="F7" s="97"/>
      <c r="G7" s="97"/>
      <c r="H7" s="97"/>
      <c r="I7" s="76"/>
    </row>
    <row r="8" spans="2:9" ht="15.75">
      <c r="B8" s="2" t="s">
        <v>19</v>
      </c>
      <c r="C8" s="1" t="str">
        <f>IF($B$9="outro","Por favor introduza na celula abaixo o nome do seu hospital","")</f>
        <v/>
      </c>
    </row>
    <row r="9" spans="2:9" ht="18.75">
      <c r="B9" s="56"/>
      <c r="C9" s="99"/>
      <c r="D9" s="97"/>
      <c r="E9" s="97"/>
      <c r="F9" s="97"/>
      <c r="G9" s="97"/>
      <c r="H9" s="57" t="str">
        <f>IF(B9="","",VLOOKUP(B9,'--'!G3:H42,2,))</f>
        <v/>
      </c>
      <c r="I9" s="76"/>
    </row>
    <row r="10" spans="2:9" ht="15.75">
      <c r="B10" s="29" t="s">
        <v>20</v>
      </c>
    </row>
    <row r="11" spans="2:9" ht="15.75">
      <c r="B11" s="28" t="s">
        <v>21</v>
      </c>
      <c r="C11" s="226"/>
      <c r="D11" s="226"/>
      <c r="E11" s="226"/>
      <c r="F11" s="226"/>
      <c r="G11" s="226"/>
      <c r="H11" s="226"/>
      <c r="I11" s="226"/>
    </row>
    <row r="12" spans="2:9" ht="15.75">
      <c r="B12" s="28" t="s">
        <v>22</v>
      </c>
      <c r="C12" s="227"/>
      <c r="D12" s="227"/>
      <c r="E12" s="227"/>
      <c r="F12" s="227"/>
      <c r="G12" s="227"/>
      <c r="H12" s="227"/>
      <c r="I12" s="227"/>
    </row>
    <row r="13" spans="2:9" ht="15.75">
      <c r="B13" s="28" t="s">
        <v>23</v>
      </c>
      <c r="C13" s="228"/>
      <c r="D13" s="228"/>
      <c r="E13" s="228"/>
      <c r="F13" s="228"/>
      <c r="G13" s="228"/>
      <c r="H13" s="228"/>
      <c r="I13" s="228"/>
    </row>
    <row r="14" spans="2:9">
      <c r="B14" s="12"/>
      <c r="C14" s="5"/>
      <c r="D14" s="5"/>
      <c r="E14" s="5"/>
      <c r="F14" s="5"/>
      <c r="G14" s="5"/>
      <c r="H14" s="5"/>
    </row>
    <row r="16" spans="2:9">
      <c r="B16" s="197" t="s">
        <v>296</v>
      </c>
      <c r="C16" s="197"/>
      <c r="D16" s="197"/>
      <c r="E16" s="197"/>
      <c r="F16" s="197"/>
      <c r="G16" s="197"/>
      <c r="H16" s="197"/>
      <c r="I16" s="197"/>
    </row>
    <row r="17" spans="2:18">
      <c r="B17" s="59" t="str">
        <f>"Dados relativos a 2 de dezembro de 2019"</f>
        <v>Dados relativos a 2 de dezembro de 2019</v>
      </c>
      <c r="C17" s="237" t="s">
        <v>24</v>
      </c>
      <c r="D17" s="237"/>
      <c r="E17" s="237"/>
      <c r="F17" s="237"/>
      <c r="G17" s="237"/>
    </row>
    <row r="18" spans="2:18">
      <c r="C18" s="21" t="s">
        <v>25</v>
      </c>
      <c r="D18" s="21" t="s">
        <v>26</v>
      </c>
      <c r="E18" s="21" t="s">
        <v>27</v>
      </c>
      <c r="F18" s="21" t="s">
        <v>28</v>
      </c>
      <c r="G18" s="21" t="s">
        <v>29</v>
      </c>
      <c r="I18" s="35" t="s">
        <v>30</v>
      </c>
      <c r="M18" s="1" t="s">
        <v>31</v>
      </c>
      <c r="N18" s="1" t="s">
        <v>32</v>
      </c>
      <c r="O18" s="1" t="s">
        <v>33</v>
      </c>
      <c r="P18" s="1" t="s">
        <v>318</v>
      </c>
      <c r="Q18" s="1" t="s">
        <v>321</v>
      </c>
      <c r="R18" s="1" t="s">
        <v>322</v>
      </c>
    </row>
    <row r="19" spans="2:18">
      <c r="B19" s="3" t="s">
        <v>299</v>
      </c>
      <c r="C19" s="64"/>
      <c r="D19" s="64"/>
      <c r="E19" s="62"/>
      <c r="F19" s="62"/>
      <c r="G19" s="62"/>
      <c r="I19" s="35">
        <f>SUM(C19:G19)</f>
        <v>0</v>
      </c>
      <c r="M19" s="1" t="s">
        <v>34</v>
      </c>
      <c r="N19" s="1" t="s">
        <v>35</v>
      </c>
      <c r="P19" s="1" t="s">
        <v>327</v>
      </c>
      <c r="Q19" s="1" t="s">
        <v>319</v>
      </c>
      <c r="R19" s="1" t="s">
        <v>323</v>
      </c>
    </row>
    <row r="20" spans="2:18">
      <c r="B20" s="3" t="s">
        <v>300</v>
      </c>
      <c r="C20" s="64"/>
      <c r="D20" s="64"/>
      <c r="E20" s="62"/>
      <c r="F20" s="62"/>
      <c r="G20" s="62"/>
      <c r="I20" s="35">
        <f>SUM(C20:G20)</f>
        <v>0</v>
      </c>
      <c r="M20" s="1" t="s">
        <v>35</v>
      </c>
      <c r="N20" s="1" t="s">
        <v>36</v>
      </c>
      <c r="O20" s="1" t="s">
        <v>35</v>
      </c>
      <c r="P20" s="1" t="s">
        <v>328</v>
      </c>
      <c r="Q20" s="1" t="s">
        <v>320</v>
      </c>
      <c r="R20" s="1" t="s">
        <v>325</v>
      </c>
    </row>
    <row r="21" spans="2:18">
      <c r="B21" s="3" t="s">
        <v>301</v>
      </c>
      <c r="C21" s="64"/>
      <c r="D21" s="64"/>
      <c r="E21" s="62"/>
      <c r="F21" s="62"/>
      <c r="G21" s="62"/>
      <c r="I21" s="35">
        <f>SUM(C21:G21)</f>
        <v>0</v>
      </c>
      <c r="N21" s="1" t="s">
        <v>37</v>
      </c>
      <c r="O21" s="1" t="s">
        <v>38</v>
      </c>
      <c r="R21" s="1" t="s">
        <v>326</v>
      </c>
    </row>
    <row r="22" spans="2:18">
      <c r="B22" s="3" t="s">
        <v>302</v>
      </c>
      <c r="C22" s="64"/>
      <c r="D22" s="64"/>
      <c r="E22" s="62"/>
      <c r="F22" s="62"/>
      <c r="G22" s="62"/>
      <c r="I22" s="35">
        <f>SUM(C22:G22)</f>
        <v>0</v>
      </c>
      <c r="N22" s="1" t="s">
        <v>39</v>
      </c>
      <c r="O22" s="1" t="s">
        <v>40</v>
      </c>
      <c r="R22" s="1" t="s">
        <v>324</v>
      </c>
    </row>
    <row r="23" spans="2:18">
      <c r="B23" s="14" t="s">
        <v>30</v>
      </c>
      <c r="C23" s="35">
        <f>SUM(C19:C22)</f>
        <v>0</v>
      </c>
      <c r="D23" s="35">
        <f t="shared" ref="D23:G23" si="0">SUM(D19:D22)</f>
        <v>0</v>
      </c>
      <c r="E23" s="35">
        <f t="shared" si="0"/>
        <v>0</v>
      </c>
      <c r="F23" s="35">
        <f t="shared" si="0"/>
        <v>0</v>
      </c>
      <c r="G23" s="35">
        <f t="shared" si="0"/>
        <v>0</v>
      </c>
      <c r="I23" s="35">
        <f>SUM(I19:I22)</f>
        <v>0</v>
      </c>
    </row>
    <row r="24" spans="2:18">
      <c r="B24" s="130" t="s">
        <v>303</v>
      </c>
      <c r="C24" s="35"/>
      <c r="D24" s="35"/>
      <c r="E24" s="35"/>
      <c r="F24" s="35"/>
      <c r="G24" s="35"/>
      <c r="I24" s="35"/>
    </row>
    <row r="25" spans="2:18">
      <c r="B25" s="14"/>
      <c r="C25" s="35"/>
      <c r="D25" s="35"/>
      <c r="E25" s="35"/>
      <c r="F25" s="35"/>
      <c r="G25" s="35"/>
      <c r="I25" s="35"/>
    </row>
    <row r="26" spans="2:18">
      <c r="B26" s="59" t="str">
        <f>"Dados relativos a 2 de dezembro de 2019"</f>
        <v>Dados relativos a 2 de dezembro de 2019</v>
      </c>
      <c r="C26" s="237" t="s">
        <v>24</v>
      </c>
      <c r="D26" s="237"/>
      <c r="E26" s="237"/>
      <c r="F26" s="237"/>
      <c r="G26" s="237"/>
    </row>
    <row r="27" spans="2:18">
      <c r="C27" s="21" t="s">
        <v>25</v>
      </c>
      <c r="D27" s="21" t="s">
        <v>26</v>
      </c>
      <c r="E27" s="21" t="s">
        <v>27</v>
      </c>
      <c r="F27" s="21" t="s">
        <v>28</v>
      </c>
      <c r="G27" s="21" t="s">
        <v>29</v>
      </c>
      <c r="I27" s="35" t="s">
        <v>30</v>
      </c>
    </row>
    <row r="28" spans="2:18">
      <c r="B28" s="3" t="s">
        <v>304</v>
      </c>
      <c r="C28" s="64"/>
      <c r="D28" s="64"/>
      <c r="E28" s="62"/>
      <c r="F28" s="62"/>
      <c r="G28" s="62"/>
      <c r="I28" s="35">
        <f>SUM(C28:G28)</f>
        <v>0</v>
      </c>
    </row>
    <row r="29" spans="2:18" ht="24.75" customHeight="1">
      <c r="B29" s="3" t="s">
        <v>305</v>
      </c>
      <c r="C29" s="64"/>
      <c r="D29" s="64"/>
      <c r="E29" s="62"/>
      <c r="F29" s="62"/>
      <c r="G29" s="62"/>
      <c r="I29" s="35">
        <f>SUM(C29:G29)</f>
        <v>0</v>
      </c>
    </row>
    <row r="30" spans="2:18">
      <c r="B30" s="3" t="s">
        <v>306</v>
      </c>
      <c r="C30" s="64"/>
      <c r="D30" s="64"/>
      <c r="E30" s="62"/>
      <c r="F30" s="62"/>
      <c r="G30" s="62"/>
      <c r="I30" s="35">
        <f>SUM(C30:G30)</f>
        <v>0</v>
      </c>
    </row>
    <row r="31" spans="2:18" ht="14.45" customHeight="1">
      <c r="B31" s="3" t="s">
        <v>307</v>
      </c>
      <c r="C31" s="64"/>
      <c r="D31" s="64"/>
      <c r="E31" s="62"/>
      <c r="F31" s="62"/>
      <c r="G31" s="62"/>
      <c r="I31" s="35">
        <f>SUM(C31:G31)</f>
        <v>0</v>
      </c>
    </row>
    <row r="32" spans="2:18">
      <c r="B32" s="14" t="s">
        <v>30</v>
      </c>
      <c r="C32" s="35">
        <f>SUM(C28:C31)</f>
        <v>0</v>
      </c>
      <c r="D32" s="35">
        <f t="shared" ref="D32:G32" si="1">SUM(D28:D31)</f>
        <v>0</v>
      </c>
      <c r="E32" s="35">
        <f t="shared" si="1"/>
        <v>0</v>
      </c>
      <c r="F32" s="35">
        <f t="shared" si="1"/>
        <v>0</v>
      </c>
      <c r="G32" s="35">
        <f t="shared" si="1"/>
        <v>0</v>
      </c>
      <c r="I32" s="35">
        <f>SUM(I28:I31)</f>
        <v>0</v>
      </c>
    </row>
    <row r="33" spans="2:9">
      <c r="B33" s="234"/>
      <c r="C33" s="234"/>
      <c r="D33" s="234"/>
      <c r="E33" s="234"/>
      <c r="F33" s="234"/>
      <c r="G33" s="234"/>
      <c r="H33" s="234"/>
      <c r="I33" s="53"/>
    </row>
    <row r="34" spans="2:9">
      <c r="B34" s="6"/>
    </row>
    <row r="35" spans="2:9">
      <c r="B35" s="210" t="s">
        <v>41</v>
      </c>
      <c r="C35" s="210"/>
      <c r="D35" s="210"/>
      <c r="E35" s="210"/>
      <c r="F35" s="210"/>
      <c r="G35" s="210"/>
      <c r="H35" s="210"/>
      <c r="I35" s="210"/>
    </row>
    <row r="36" spans="2:9" ht="23.25">
      <c r="B36" s="60">
        <v>2019</v>
      </c>
      <c r="C36" s="23" t="s">
        <v>42</v>
      </c>
      <c r="E36" s="128"/>
      <c r="F36" s="129"/>
      <c r="G36" s="129"/>
      <c r="I36" s="35"/>
    </row>
    <row r="37" spans="2:9">
      <c r="B37" s="7" t="s">
        <v>43</v>
      </c>
      <c r="C37" s="62"/>
      <c r="E37" s="236" t="s">
        <v>297</v>
      </c>
      <c r="F37" s="236"/>
      <c r="G37" s="236"/>
      <c r="I37" s="35"/>
    </row>
    <row r="38" spans="2:9">
      <c r="B38" s="7" t="s">
        <v>44</v>
      </c>
      <c r="C38" s="62"/>
      <c r="E38" s="236"/>
      <c r="F38" s="236"/>
      <c r="G38" s="236"/>
      <c r="I38" s="35"/>
    </row>
    <row r="39" spans="2:9" ht="14.45" customHeight="1">
      <c r="B39" s="7" t="s">
        <v>45</v>
      </c>
      <c r="C39" s="62"/>
      <c r="E39" s="236"/>
      <c r="F39" s="236"/>
      <c r="G39" s="236"/>
      <c r="I39" s="35"/>
    </row>
    <row r="40" spans="2:9">
      <c r="B40" s="7" t="s">
        <v>46</v>
      </c>
      <c r="C40" s="62"/>
      <c r="E40" s="236"/>
      <c r="F40" s="236"/>
      <c r="G40" s="236"/>
      <c r="I40" s="35"/>
    </row>
    <row r="41" spans="2:9">
      <c r="B41" s="7" t="s">
        <v>47</v>
      </c>
      <c r="C41" s="62"/>
      <c r="E41" s="236"/>
      <c r="F41" s="236"/>
      <c r="G41" s="236"/>
      <c r="I41" s="35"/>
    </row>
    <row r="42" spans="2:9">
      <c r="B42" s="14" t="s">
        <v>30</v>
      </c>
      <c r="C42" s="35">
        <f>SUM(C37:C41)</f>
        <v>0</v>
      </c>
      <c r="D42" s="35"/>
      <c r="E42" s="35"/>
      <c r="F42" s="35"/>
      <c r="G42" s="35"/>
      <c r="I42" s="35"/>
    </row>
    <row r="43" spans="2:9">
      <c r="B43" s="6"/>
    </row>
    <row r="44" spans="2:9">
      <c r="B44" s="197" t="s">
        <v>48</v>
      </c>
      <c r="C44" s="197"/>
      <c r="D44" s="197"/>
      <c r="E44" s="197"/>
      <c r="F44" s="197"/>
      <c r="G44" s="197"/>
      <c r="H44" s="197"/>
      <c r="I44" s="197"/>
    </row>
    <row r="45" spans="2:9">
      <c r="B45" s="19"/>
      <c r="C45" s="204" t="str">
        <f>"Número máximo de internos em Simultâneo por Estágio que tiveram em 2019"</f>
        <v>Número máximo de internos em Simultâneo por Estágio que tiveram em 2019</v>
      </c>
      <c r="D45" s="204" t="str">
        <f>"Número máximo de internos em Simultâneo por Estágio pretendidos para 2021"</f>
        <v>Número máximo de internos em Simultâneo por Estágio pretendidos para 2021</v>
      </c>
      <c r="E45" s="221" t="s">
        <v>49</v>
      </c>
      <c r="F45" s="222"/>
      <c r="G45" s="223"/>
    </row>
    <row r="46" spans="2:9" ht="112.5">
      <c r="B46" s="35"/>
      <c r="C46" s="205"/>
      <c r="D46" s="205"/>
      <c r="E46" s="121" t="s">
        <v>310</v>
      </c>
      <c r="F46" s="121" t="s">
        <v>50</v>
      </c>
      <c r="G46" s="121" t="s">
        <v>51</v>
      </c>
      <c r="I46" s="23" t="s">
        <v>114</v>
      </c>
    </row>
    <row r="47" spans="2:9">
      <c r="B47" s="8" t="s">
        <v>52</v>
      </c>
      <c r="C47" s="62"/>
      <c r="D47" s="62"/>
      <c r="E47" s="63"/>
      <c r="F47" s="63"/>
      <c r="G47" s="63"/>
      <c r="I47" s="35">
        <f t="shared" ref="I47:I64" si="2">D47-C47</f>
        <v>0</v>
      </c>
    </row>
    <row r="48" spans="2:9">
      <c r="B48" s="8" t="s">
        <v>53</v>
      </c>
      <c r="C48" s="62"/>
      <c r="D48" s="62"/>
      <c r="E48" s="63"/>
      <c r="F48" s="63"/>
      <c r="G48" s="63"/>
      <c r="I48" s="35">
        <f t="shared" si="2"/>
        <v>0</v>
      </c>
    </row>
    <row r="49" spans="2:9">
      <c r="B49" s="8" t="s">
        <v>54</v>
      </c>
      <c r="C49" s="62"/>
      <c r="D49" s="62"/>
      <c r="E49" s="63"/>
      <c r="F49" s="63"/>
      <c r="G49" s="63"/>
      <c r="I49" s="35">
        <f t="shared" si="2"/>
        <v>0</v>
      </c>
    </row>
    <row r="50" spans="2:9">
      <c r="B50" s="8" t="s">
        <v>55</v>
      </c>
      <c r="C50" s="62"/>
      <c r="D50" s="62"/>
      <c r="E50" s="63"/>
      <c r="F50" s="63"/>
      <c r="G50" s="63"/>
      <c r="I50" s="35">
        <f t="shared" si="2"/>
        <v>0</v>
      </c>
    </row>
    <row r="51" spans="2:9">
      <c r="B51" s="8" t="s">
        <v>58</v>
      </c>
      <c r="C51" s="62"/>
      <c r="D51" s="62"/>
      <c r="E51" s="63"/>
      <c r="F51" s="63"/>
      <c r="G51" s="63"/>
      <c r="I51" s="35">
        <f t="shared" si="2"/>
        <v>0</v>
      </c>
    </row>
    <row r="52" spans="2:9">
      <c r="B52" s="8" t="s">
        <v>59</v>
      </c>
      <c r="C52" s="62"/>
      <c r="D52" s="62"/>
      <c r="E52" s="63"/>
      <c r="F52" s="63"/>
      <c r="G52" s="63"/>
      <c r="I52" s="35">
        <f t="shared" si="2"/>
        <v>0</v>
      </c>
    </row>
    <row r="53" spans="2:9">
      <c r="B53" s="8"/>
      <c r="C53" s="238"/>
      <c r="D53" s="239"/>
      <c r="E53" s="239"/>
      <c r="F53" s="239"/>
      <c r="G53" s="240"/>
      <c r="I53" s="35"/>
    </row>
    <row r="54" spans="2:9">
      <c r="B54" s="17" t="s">
        <v>56</v>
      </c>
      <c r="C54" s="62"/>
      <c r="D54" s="62"/>
      <c r="E54" s="62"/>
      <c r="F54" s="62"/>
      <c r="G54" s="62"/>
      <c r="I54" s="35">
        <f t="shared" si="2"/>
        <v>0</v>
      </c>
    </row>
    <row r="55" spans="2:9">
      <c r="B55" s="8" t="s">
        <v>60</v>
      </c>
      <c r="C55" s="62"/>
      <c r="D55" s="62"/>
      <c r="E55" s="62"/>
      <c r="F55" s="62"/>
      <c r="G55" s="62"/>
      <c r="I55" s="35">
        <f t="shared" si="2"/>
        <v>0</v>
      </c>
    </row>
    <row r="56" spans="2:9">
      <c r="B56" s="8" t="s">
        <v>61</v>
      </c>
      <c r="C56" s="62"/>
      <c r="D56" s="62"/>
      <c r="E56" s="62"/>
      <c r="F56" s="62"/>
      <c r="G56" s="62"/>
      <c r="I56" s="35">
        <f t="shared" si="2"/>
        <v>0</v>
      </c>
    </row>
    <row r="57" spans="2:9">
      <c r="B57" s="8" t="s">
        <v>62</v>
      </c>
      <c r="C57" s="62"/>
      <c r="D57" s="62"/>
      <c r="E57" s="62"/>
      <c r="F57" s="62"/>
      <c r="G57" s="62"/>
      <c r="I57" s="35">
        <f t="shared" si="2"/>
        <v>0</v>
      </c>
    </row>
    <row r="58" spans="2:9">
      <c r="B58" s="8" t="s">
        <v>63</v>
      </c>
      <c r="C58" s="62"/>
      <c r="D58" s="62"/>
      <c r="E58" s="62"/>
      <c r="F58" s="62"/>
      <c r="G58" s="62"/>
      <c r="I58" s="35">
        <f t="shared" si="2"/>
        <v>0</v>
      </c>
    </row>
    <row r="59" spans="2:9">
      <c r="B59" s="8" t="s">
        <v>64</v>
      </c>
      <c r="C59" s="62"/>
      <c r="D59" s="62"/>
      <c r="E59" s="62"/>
      <c r="F59" s="62"/>
      <c r="G59" s="62"/>
      <c r="I59" s="35">
        <f t="shared" si="2"/>
        <v>0</v>
      </c>
    </row>
    <row r="60" spans="2:9">
      <c r="B60" s="8" t="s">
        <v>65</v>
      </c>
      <c r="C60" s="62"/>
      <c r="D60" s="62"/>
      <c r="E60" s="62"/>
      <c r="F60" s="62"/>
      <c r="G60" s="62"/>
      <c r="I60" s="35">
        <f t="shared" si="2"/>
        <v>0</v>
      </c>
    </row>
    <row r="61" spans="2:9">
      <c r="B61" s="8" t="s">
        <v>66</v>
      </c>
      <c r="C61" s="62"/>
      <c r="D61" s="62"/>
      <c r="E61" s="62"/>
      <c r="F61" s="62"/>
      <c r="G61" s="62"/>
      <c r="I61" s="35">
        <f t="shared" si="2"/>
        <v>0</v>
      </c>
    </row>
    <row r="62" spans="2:9">
      <c r="B62" s="8" t="s">
        <v>67</v>
      </c>
      <c r="C62" s="62"/>
      <c r="D62" s="62"/>
      <c r="E62" s="62"/>
      <c r="F62" s="62"/>
      <c r="G62" s="62"/>
      <c r="I62" s="35">
        <f t="shared" si="2"/>
        <v>0</v>
      </c>
    </row>
    <row r="63" spans="2:9">
      <c r="B63" s="8" t="s">
        <v>68</v>
      </c>
      <c r="C63" s="62"/>
      <c r="D63" s="62"/>
      <c r="E63" s="62"/>
      <c r="F63" s="62"/>
      <c r="G63" s="62"/>
      <c r="I63" s="35">
        <f t="shared" si="2"/>
        <v>0</v>
      </c>
    </row>
    <row r="64" spans="2:9">
      <c r="B64" s="8" t="s">
        <v>70</v>
      </c>
      <c r="C64" s="62"/>
      <c r="D64" s="62"/>
      <c r="E64" s="62"/>
      <c r="F64" s="62"/>
      <c r="G64" s="62"/>
      <c r="I64" s="35">
        <f t="shared" si="2"/>
        <v>0</v>
      </c>
    </row>
    <row r="65" spans="2:9">
      <c r="B65" s="132"/>
      <c r="C65" s="62"/>
      <c r="D65" s="62"/>
      <c r="E65" s="62"/>
      <c r="F65" s="62"/>
      <c r="G65" s="62"/>
      <c r="I65" s="35">
        <f t="shared" ref="I65:I67" si="3">D65-C65</f>
        <v>0</v>
      </c>
    </row>
    <row r="66" spans="2:9">
      <c r="B66" s="132"/>
      <c r="C66" s="62"/>
      <c r="D66" s="62"/>
      <c r="E66" s="62"/>
      <c r="F66" s="62"/>
      <c r="G66" s="62"/>
      <c r="I66" s="35">
        <f t="shared" si="3"/>
        <v>0</v>
      </c>
    </row>
    <row r="67" spans="2:9">
      <c r="B67" s="132"/>
      <c r="C67" s="62"/>
      <c r="D67" s="62"/>
      <c r="E67" s="62"/>
      <c r="F67" s="62"/>
      <c r="G67" s="62"/>
      <c r="I67" s="35">
        <f t="shared" si="3"/>
        <v>0</v>
      </c>
    </row>
    <row r="68" spans="2:9">
      <c r="B68" s="133" t="s">
        <v>57</v>
      </c>
      <c r="C68" s="62"/>
      <c r="D68" s="62"/>
      <c r="E68" s="63"/>
      <c r="F68" s="63"/>
      <c r="G68" s="63"/>
      <c r="I68" s="35"/>
    </row>
    <row r="69" spans="2:9">
      <c r="B69" s="133" t="s">
        <v>69</v>
      </c>
      <c r="C69" s="62"/>
      <c r="D69" s="62"/>
      <c r="E69" s="63"/>
      <c r="F69" s="63"/>
      <c r="G69" s="63"/>
      <c r="I69" s="35"/>
    </row>
    <row r="70" spans="2:9">
      <c r="B70" s="37"/>
      <c r="C70" s="20"/>
      <c r="D70" s="20"/>
      <c r="E70" s="20"/>
      <c r="F70" s="20"/>
      <c r="G70" s="15"/>
      <c r="H70" s="35"/>
    </row>
    <row r="71" spans="2:9">
      <c r="B71" s="9"/>
    </row>
    <row r="72" spans="2:9">
      <c r="B72" s="197" t="s">
        <v>71</v>
      </c>
      <c r="C72" s="197"/>
      <c r="D72" s="197"/>
      <c r="E72" s="197"/>
      <c r="F72" s="197"/>
      <c r="G72" s="197"/>
      <c r="H72" s="197"/>
      <c r="I72" s="197"/>
    </row>
    <row r="73" spans="2:9">
      <c r="B73" s="235" t="s">
        <v>72</v>
      </c>
      <c r="C73" s="235"/>
      <c r="D73" s="82" t="s">
        <v>312</v>
      </c>
      <c r="E73" s="83"/>
      <c r="F73" s="83"/>
      <c r="G73" s="83"/>
      <c r="H73" s="83"/>
      <c r="I73" s="84" t="s">
        <v>73</v>
      </c>
    </row>
    <row r="74" spans="2:9">
      <c r="B74" s="7" t="s">
        <v>74</v>
      </c>
      <c r="C74" s="61"/>
      <c r="D74" s="26"/>
      <c r="E74" s="13"/>
      <c r="F74" s="13"/>
      <c r="G74" s="122" t="s">
        <v>75</v>
      </c>
      <c r="H74" s="65"/>
      <c r="I74" s="65"/>
    </row>
    <row r="75" spans="2:9">
      <c r="B75" s="54" t="s">
        <v>76</v>
      </c>
      <c r="C75" s="61"/>
      <c r="D75" s="26"/>
      <c r="E75" s="13"/>
      <c r="F75" s="13"/>
      <c r="G75" s="122" t="s">
        <v>77</v>
      </c>
      <c r="H75" s="65"/>
      <c r="I75" s="65"/>
    </row>
    <row r="76" spans="2:9">
      <c r="B76" s="7" t="s">
        <v>78</v>
      </c>
      <c r="C76" s="65"/>
      <c r="D76" s="26"/>
      <c r="E76" s="13"/>
      <c r="F76" s="13"/>
      <c r="G76" s="122" t="s">
        <v>79</v>
      </c>
      <c r="H76" s="65"/>
      <c r="I76" s="65"/>
    </row>
    <row r="77" spans="2:9">
      <c r="B77" s="7" t="s">
        <v>80</v>
      </c>
      <c r="C77" s="65"/>
      <c r="D77" s="26"/>
      <c r="E77" s="13"/>
      <c r="F77" s="13"/>
      <c r="G77" s="122" t="s">
        <v>81</v>
      </c>
      <c r="H77" s="65"/>
      <c r="I77" s="65"/>
    </row>
    <row r="78" spans="2:9">
      <c r="B78" s="7" t="s">
        <v>82</v>
      </c>
      <c r="C78" s="61"/>
      <c r="D78" s="26"/>
      <c r="E78" s="13"/>
      <c r="F78" s="13"/>
      <c r="G78" s="127" t="s">
        <v>298</v>
      </c>
      <c r="H78" s="65"/>
      <c r="I78" s="65"/>
    </row>
    <row r="79" spans="2:9">
      <c r="B79" s="54" t="s">
        <v>84</v>
      </c>
      <c r="C79" s="64"/>
      <c r="D79" s="26"/>
      <c r="E79" s="13"/>
      <c r="F79" s="13"/>
      <c r="G79" s="127" t="s">
        <v>83</v>
      </c>
      <c r="H79" s="65"/>
      <c r="I79" s="65"/>
    </row>
    <row r="80" spans="2:9">
      <c r="B80" s="212" t="s">
        <v>85</v>
      </c>
      <c r="C80" s="213"/>
      <c r="D80" s="229" t="s">
        <v>313</v>
      </c>
      <c r="E80" s="229"/>
      <c r="F80" s="229"/>
      <c r="G80" s="229"/>
      <c r="H80" s="229"/>
      <c r="I80" s="229"/>
    </row>
    <row r="81" spans="2:9">
      <c r="B81" s="7" t="s">
        <v>86</v>
      </c>
      <c r="C81" s="61"/>
      <c r="D81" s="230" t="s">
        <v>95</v>
      </c>
      <c r="E81" s="230"/>
      <c r="F81" s="230"/>
      <c r="G81" s="230"/>
      <c r="H81" s="65"/>
      <c r="I81" s="129"/>
    </row>
    <row r="82" spans="2:9">
      <c r="B82" s="7" t="s">
        <v>87</v>
      </c>
      <c r="C82" s="65"/>
      <c r="D82" s="134"/>
      <c r="E82" s="134"/>
      <c r="F82" s="134"/>
      <c r="G82" s="135"/>
      <c r="H82" s="136"/>
      <c r="I82" s="136"/>
    </row>
    <row r="83" spans="2:9">
      <c r="B83" s="7" t="s">
        <v>88</v>
      </c>
      <c r="C83" s="65"/>
      <c r="D83" s="134"/>
      <c r="E83" s="134"/>
      <c r="F83" s="134"/>
      <c r="G83" s="135"/>
      <c r="H83" s="136"/>
      <c r="I83" s="136"/>
    </row>
    <row r="84" spans="2:9">
      <c r="B84" s="54" t="s">
        <v>89</v>
      </c>
      <c r="C84" s="65"/>
      <c r="D84" s="134"/>
      <c r="E84" s="134"/>
      <c r="F84" s="134"/>
      <c r="G84" s="135"/>
      <c r="H84" s="136"/>
      <c r="I84" s="136"/>
    </row>
    <row r="85" spans="2:9">
      <c r="B85" s="212" t="s">
        <v>90</v>
      </c>
      <c r="C85" s="213"/>
      <c r="D85" s="209"/>
      <c r="E85" s="209"/>
      <c r="F85" s="209"/>
      <c r="G85" s="209"/>
      <c r="H85" s="209"/>
      <c r="I85" s="209"/>
    </row>
    <row r="86" spans="2:9">
      <c r="B86" s="7" t="s">
        <v>91</v>
      </c>
      <c r="C86" s="137"/>
      <c r="D86" s="134"/>
      <c r="E86" s="134"/>
      <c r="F86" s="134"/>
      <c r="G86" s="135"/>
      <c r="H86" s="136"/>
      <c r="I86" s="136"/>
    </row>
    <row r="87" spans="2:9">
      <c r="B87" s="7" t="s">
        <v>92</v>
      </c>
      <c r="C87" s="61"/>
      <c r="D87" s="134"/>
      <c r="E87" s="134"/>
      <c r="F87" s="134"/>
      <c r="G87" s="135"/>
      <c r="H87" s="136"/>
      <c r="I87" s="136"/>
    </row>
    <row r="88" spans="2:9">
      <c r="B88" s="7" t="s">
        <v>88</v>
      </c>
      <c r="C88" s="65"/>
      <c r="D88" s="134"/>
      <c r="E88" s="134"/>
      <c r="F88" s="134"/>
      <c r="G88" s="135"/>
      <c r="H88" s="136"/>
      <c r="I88" s="136"/>
    </row>
    <row r="89" spans="2:9">
      <c r="B89" s="7" t="s">
        <v>93</v>
      </c>
      <c r="C89" s="65"/>
      <c r="D89" s="134"/>
      <c r="E89" s="134"/>
      <c r="F89" s="134"/>
      <c r="G89" s="135"/>
      <c r="H89" s="136"/>
      <c r="I89" s="136"/>
    </row>
    <row r="90" spans="2:9">
      <c r="B90" s="7" t="s">
        <v>94</v>
      </c>
      <c r="C90" s="61"/>
      <c r="D90" s="209"/>
      <c r="E90" s="209"/>
      <c r="F90" s="209"/>
      <c r="G90" s="209"/>
      <c r="H90" s="209"/>
      <c r="I90" s="209"/>
    </row>
    <row r="91" spans="2:9">
      <c r="B91" s="55"/>
      <c r="C91" s="15"/>
      <c r="D91" s="15"/>
      <c r="E91" s="15"/>
      <c r="F91" s="15"/>
      <c r="G91" s="55"/>
      <c r="H91" s="43"/>
      <c r="I91" s="43"/>
    </row>
    <row r="92" spans="2:9">
      <c r="B92" s="197" t="s">
        <v>96</v>
      </c>
      <c r="C92" s="197"/>
      <c r="D92" s="197"/>
      <c r="E92" s="197"/>
      <c r="F92" s="197"/>
      <c r="G92" s="197"/>
      <c r="H92" s="197"/>
      <c r="I92" s="197"/>
    </row>
    <row r="93" spans="2:9">
      <c r="D93" s="66" t="s">
        <v>97</v>
      </c>
    </row>
    <row r="94" spans="2:9">
      <c r="B94" s="7" t="s">
        <v>98</v>
      </c>
      <c r="C94" s="62"/>
      <c r="D94" s="194"/>
      <c r="E94" s="195"/>
      <c r="F94" s="195"/>
      <c r="G94" s="196"/>
    </row>
    <row r="95" spans="2:9">
      <c r="B95" s="7" t="s">
        <v>99</v>
      </c>
      <c r="C95" s="62"/>
      <c r="D95" s="194"/>
      <c r="E95" s="195"/>
      <c r="F95" s="195"/>
      <c r="G95" s="196"/>
    </row>
    <row r="96" spans="2:9">
      <c r="B96" s="7" t="s">
        <v>100</v>
      </c>
      <c r="C96" s="62"/>
      <c r="D96" s="194"/>
      <c r="E96" s="195"/>
      <c r="F96" s="195"/>
      <c r="G96" s="196"/>
    </row>
    <row r="97" spans="2:9">
      <c r="B97" s="7" t="s">
        <v>101</v>
      </c>
      <c r="C97" s="62"/>
      <c r="D97" s="194"/>
      <c r="E97" s="195"/>
      <c r="F97" s="195"/>
      <c r="G97" s="196"/>
    </row>
    <row r="98" spans="2:9">
      <c r="B98" s="7" t="s">
        <v>102</v>
      </c>
      <c r="C98" s="62"/>
      <c r="D98" s="194"/>
      <c r="E98" s="195"/>
      <c r="F98" s="195"/>
      <c r="G98" s="196"/>
    </row>
    <row r="99" spans="2:9">
      <c r="B99" s="7" t="s">
        <v>103</v>
      </c>
      <c r="C99" s="62"/>
      <c r="D99" s="194"/>
      <c r="E99" s="195"/>
      <c r="F99" s="195"/>
      <c r="G99" s="196"/>
    </row>
    <row r="100" spans="2:9">
      <c r="B100" s="7" t="s">
        <v>104</v>
      </c>
      <c r="C100" s="62"/>
      <c r="D100" s="124"/>
      <c r="E100" s="125"/>
      <c r="F100" s="125"/>
      <c r="G100" s="126"/>
    </row>
    <row r="101" spans="2:9" ht="30">
      <c r="B101" s="131" t="s">
        <v>311</v>
      </c>
      <c r="C101" s="216"/>
      <c r="D101" s="217"/>
      <c r="E101" s="217"/>
      <c r="F101" s="217"/>
      <c r="G101" s="218"/>
    </row>
    <row r="102" spans="2:9">
      <c r="B102" s="40" t="s">
        <v>105</v>
      </c>
      <c r="C102" s="198"/>
      <c r="D102" s="199"/>
      <c r="E102" s="199"/>
      <c r="F102" s="199"/>
      <c r="G102" s="200"/>
    </row>
    <row r="103" spans="2:9">
      <c r="B103" s="39"/>
      <c r="C103" s="201"/>
      <c r="D103" s="202"/>
      <c r="E103" s="202"/>
      <c r="F103" s="202"/>
      <c r="G103" s="203"/>
    </row>
    <row r="104" spans="2:9">
      <c r="B104" s="11"/>
      <c r="C104" s="12"/>
      <c r="D104" s="5"/>
      <c r="E104" s="5"/>
      <c r="F104" s="5"/>
      <c r="G104" s="5"/>
    </row>
    <row r="105" spans="2:9">
      <c r="B105" s="197" t="s">
        <v>106</v>
      </c>
      <c r="C105" s="197"/>
      <c r="D105" s="197"/>
      <c r="E105" s="197"/>
      <c r="F105" s="197"/>
      <c r="G105" s="197"/>
      <c r="H105" s="197"/>
      <c r="I105" s="197"/>
    </row>
    <row r="106" spans="2:9">
      <c r="B106" s="214"/>
      <c r="C106" s="71" t="s">
        <v>38</v>
      </c>
      <c r="D106" s="71" t="s">
        <v>107</v>
      </c>
      <c r="E106" s="18"/>
      <c r="F106" s="15"/>
      <c r="G106" s="15"/>
    </row>
    <row r="107" spans="2:9">
      <c r="B107" s="215"/>
      <c r="C107" s="65"/>
      <c r="D107" s="65"/>
      <c r="E107" s="22" t="s">
        <v>108</v>
      </c>
      <c r="F107" s="15"/>
      <c r="G107" s="15"/>
    </row>
    <row r="108" spans="2:9">
      <c r="B108" s="54" t="s">
        <v>109</v>
      </c>
      <c r="C108" s="64"/>
      <c r="D108" s="64"/>
      <c r="E108" s="18"/>
      <c r="F108" s="15"/>
      <c r="G108" s="15"/>
    </row>
    <row r="109" spans="2:9" ht="15" customHeight="1">
      <c r="B109" s="131" t="s">
        <v>329</v>
      </c>
      <c r="C109" s="219"/>
      <c r="D109" s="220"/>
      <c r="E109" s="4"/>
    </row>
    <row r="110" spans="2:9">
      <c r="B110" s="7" t="s">
        <v>110</v>
      </c>
      <c r="C110" s="65"/>
    </row>
    <row r="111" spans="2:9" ht="30">
      <c r="B111" s="131" t="s">
        <v>308</v>
      </c>
      <c r="C111" s="65"/>
    </row>
    <row r="112" spans="2:9">
      <c r="B112" s="7" t="s">
        <v>111</v>
      </c>
      <c r="C112" s="65"/>
    </row>
    <row r="113" spans="2:9">
      <c r="C113" s="43"/>
      <c r="D113" s="15"/>
      <c r="E113" s="15"/>
      <c r="F113" s="15"/>
      <c r="G113" s="15"/>
    </row>
    <row r="114" spans="2:9">
      <c r="B114" s="197" t="s">
        <v>112</v>
      </c>
      <c r="C114" s="197"/>
      <c r="D114" s="197"/>
      <c r="E114" s="197"/>
      <c r="F114" s="197"/>
      <c r="G114" s="197"/>
      <c r="H114" s="197"/>
      <c r="I114" s="197"/>
    </row>
    <row r="115" spans="2:9">
      <c r="B115" s="210" t="s">
        <v>113</v>
      </c>
      <c r="C115" s="210"/>
      <c r="D115" s="210"/>
      <c r="E115" s="210"/>
      <c r="F115" s="210"/>
      <c r="G115" s="210"/>
      <c r="H115" s="210"/>
      <c r="I115" s="210"/>
    </row>
    <row r="116" spans="2:9">
      <c r="B116" s="15"/>
      <c r="C116" s="23">
        <v>2018</v>
      </c>
      <c r="D116" s="5"/>
      <c r="E116" s="123">
        <v>2019</v>
      </c>
      <c r="F116" s="15"/>
      <c r="G116" s="15"/>
      <c r="H116" s="15"/>
      <c r="I116" s="123" t="s">
        <v>114</v>
      </c>
    </row>
    <row r="117" spans="2:9">
      <c r="B117" s="7" t="s">
        <v>115</v>
      </c>
      <c r="C117" s="62"/>
      <c r="D117" s="15"/>
      <c r="E117" s="62"/>
      <c r="F117" s="15"/>
      <c r="G117" s="15"/>
      <c r="H117" s="15"/>
      <c r="I117" s="85">
        <f>E117-C117</f>
        <v>0</v>
      </c>
    </row>
    <row r="118" spans="2:9">
      <c r="B118" s="7" t="s">
        <v>116</v>
      </c>
      <c r="C118" s="62"/>
      <c r="D118" s="41"/>
      <c r="E118" s="62"/>
      <c r="F118" s="41"/>
      <c r="G118" s="15"/>
      <c r="H118" s="15"/>
      <c r="I118" s="85">
        <f t="shared" ref="I118:I120" si="4">E118-C118</f>
        <v>0</v>
      </c>
    </row>
    <row r="119" spans="2:9">
      <c r="B119" s="7" t="s">
        <v>117</v>
      </c>
      <c r="C119" s="62"/>
      <c r="D119" s="41"/>
      <c r="E119" s="62"/>
      <c r="F119" s="41"/>
      <c r="G119" s="15"/>
      <c r="H119" s="15"/>
      <c r="I119" s="85">
        <f t="shared" si="4"/>
        <v>0</v>
      </c>
    </row>
    <row r="120" spans="2:9">
      <c r="B120" s="7" t="s">
        <v>118</v>
      </c>
      <c r="C120" s="62"/>
      <c r="D120" s="15"/>
      <c r="E120" s="62"/>
      <c r="F120" s="15"/>
      <c r="G120" s="15"/>
      <c r="H120" s="15"/>
      <c r="I120" s="85">
        <f t="shared" si="4"/>
        <v>0</v>
      </c>
    </row>
    <row r="121" spans="2:9">
      <c r="B121" s="5"/>
      <c r="C121" s="15"/>
      <c r="D121" s="15"/>
      <c r="E121" s="15"/>
      <c r="F121" s="15"/>
      <c r="G121" s="15"/>
      <c r="H121" s="15"/>
    </row>
    <row r="122" spans="2:9">
      <c r="B122" s="210" t="s">
        <v>119</v>
      </c>
      <c r="C122" s="210"/>
      <c r="D122" s="210"/>
      <c r="E122" s="210"/>
      <c r="F122" s="210"/>
      <c r="G122" s="210"/>
      <c r="H122" s="210"/>
      <c r="I122" s="210"/>
    </row>
    <row r="123" spans="2:9">
      <c r="B123" s="16"/>
      <c r="C123" s="123">
        <v>2018</v>
      </c>
      <c r="D123" s="5"/>
      <c r="E123" s="123">
        <v>2019</v>
      </c>
      <c r="I123" s="123" t="s">
        <v>114</v>
      </c>
    </row>
    <row r="124" spans="2:9">
      <c r="B124" s="7" t="s">
        <v>120</v>
      </c>
      <c r="C124" s="62"/>
      <c r="E124" s="62"/>
      <c r="I124" s="85">
        <f>E124-C124</f>
        <v>0</v>
      </c>
    </row>
    <row r="125" spans="2:9">
      <c r="B125" s="7" t="s">
        <v>121</v>
      </c>
      <c r="C125" s="62"/>
      <c r="E125" s="62"/>
      <c r="I125" s="85">
        <f t="shared" ref="I125:I126" si="5">E125-C125</f>
        <v>0</v>
      </c>
    </row>
    <row r="126" spans="2:9">
      <c r="B126" s="7" t="s">
        <v>122</v>
      </c>
      <c r="C126" s="62"/>
      <c r="D126" s="85" t="e">
        <f>C126/C124*100</f>
        <v>#DIV/0!</v>
      </c>
      <c r="E126" s="62"/>
      <c r="F126" s="85" t="e">
        <f>E126/E124*100</f>
        <v>#DIV/0!</v>
      </c>
      <c r="I126" s="85">
        <f t="shared" si="5"/>
        <v>0</v>
      </c>
    </row>
    <row r="127" spans="2:9">
      <c r="B127" s="15"/>
      <c r="C127" s="15"/>
      <c r="D127" s="15"/>
      <c r="E127" s="15"/>
      <c r="F127" s="15"/>
      <c r="G127" s="15"/>
      <c r="H127" s="15"/>
    </row>
    <row r="128" spans="2:9">
      <c r="B128" s="210" t="s">
        <v>123</v>
      </c>
      <c r="C128" s="210"/>
      <c r="D128" s="210"/>
      <c r="E128" s="210"/>
      <c r="F128" s="210"/>
      <c r="G128" s="210"/>
      <c r="H128" s="210"/>
      <c r="I128" s="210"/>
    </row>
    <row r="129" spans="2:9">
      <c r="B129" s="15"/>
      <c r="C129" s="23">
        <v>2018</v>
      </c>
      <c r="D129" s="15"/>
      <c r="E129" s="23">
        <v>2019</v>
      </c>
      <c r="F129" s="15"/>
      <c r="G129" s="15"/>
      <c r="H129" s="15"/>
    </row>
    <row r="130" spans="2:9">
      <c r="B130" s="7" t="s">
        <v>124</v>
      </c>
      <c r="C130" s="62"/>
      <c r="D130" s="15"/>
      <c r="E130" s="62"/>
      <c r="F130" s="15"/>
      <c r="G130" s="15"/>
      <c r="H130" s="15"/>
      <c r="I130" s="85">
        <f>E130-C130</f>
        <v>0</v>
      </c>
    </row>
    <row r="131" spans="2:9">
      <c r="B131" s="7" t="s">
        <v>125</v>
      </c>
      <c r="C131" s="62"/>
      <c r="D131" s="41"/>
      <c r="E131" s="62"/>
      <c r="F131" s="41"/>
      <c r="G131" s="15"/>
      <c r="H131" s="15"/>
      <c r="I131" s="85">
        <f>E131-C131</f>
        <v>0</v>
      </c>
    </row>
    <row r="132" spans="2:9">
      <c r="B132" s="10"/>
      <c r="C132" s="15"/>
      <c r="D132" s="15"/>
      <c r="E132" s="15"/>
      <c r="F132" s="15"/>
      <c r="G132" s="15"/>
      <c r="H132" s="15"/>
    </row>
    <row r="133" spans="2:9">
      <c r="B133" s="210" t="s">
        <v>314</v>
      </c>
      <c r="C133" s="210"/>
      <c r="D133" s="210"/>
      <c r="E133" s="210"/>
      <c r="F133" s="210"/>
      <c r="G133" s="210"/>
      <c r="H133" s="210"/>
      <c r="I133" s="210"/>
    </row>
    <row r="134" spans="2:9">
      <c r="B134" s="15"/>
      <c r="C134" s="23">
        <v>2018</v>
      </c>
      <c r="E134" s="23">
        <v>2019</v>
      </c>
      <c r="F134" s="15"/>
      <c r="G134" s="15"/>
      <c r="H134" s="15"/>
      <c r="I134" s="123" t="s">
        <v>114</v>
      </c>
    </row>
    <row r="135" spans="2:9">
      <c r="B135" s="7" t="s">
        <v>115</v>
      </c>
      <c r="C135" s="62"/>
      <c r="D135" s="15"/>
      <c r="E135" s="62"/>
      <c r="F135" s="15"/>
      <c r="G135" s="15"/>
      <c r="H135" s="15"/>
      <c r="I135" s="85">
        <f t="shared" ref="I135:I136" si="6">E135-C135</f>
        <v>0</v>
      </c>
    </row>
    <row r="136" spans="2:9">
      <c r="B136" s="7" t="s">
        <v>116</v>
      </c>
      <c r="C136" s="62"/>
      <c r="D136" s="41"/>
      <c r="E136" s="62"/>
      <c r="F136" s="41"/>
      <c r="G136" s="15"/>
      <c r="H136" s="15"/>
      <c r="I136" s="85">
        <f t="shared" si="6"/>
        <v>0</v>
      </c>
    </row>
    <row r="137" spans="2:9">
      <c r="B137" s="10"/>
      <c r="C137" s="15"/>
      <c r="D137" s="15"/>
      <c r="E137" s="15"/>
      <c r="F137" s="15"/>
      <c r="G137" s="15"/>
      <c r="H137" s="15"/>
    </row>
    <row r="138" spans="2:9">
      <c r="B138" s="210" t="s">
        <v>126</v>
      </c>
      <c r="C138" s="210"/>
      <c r="D138" s="210"/>
      <c r="E138" s="210"/>
      <c r="F138" s="210"/>
      <c r="G138" s="210"/>
      <c r="H138" s="210"/>
      <c r="I138" s="210"/>
    </row>
    <row r="139" spans="2:9">
      <c r="B139" s="15"/>
      <c r="D139" s="211">
        <v>2018</v>
      </c>
      <c r="E139" s="211"/>
      <c r="F139" s="206">
        <v>2019</v>
      </c>
      <c r="G139" s="206"/>
      <c r="H139" s="185" t="s">
        <v>127</v>
      </c>
      <c r="I139" s="186"/>
    </row>
    <row r="140" spans="2:9">
      <c r="B140" s="15"/>
      <c r="C140" s="5"/>
      <c r="D140" s="204" t="s">
        <v>128</v>
      </c>
      <c r="E140" s="204" t="s">
        <v>129</v>
      </c>
      <c r="F140" s="204" t="s">
        <v>128</v>
      </c>
      <c r="G140" s="204" t="s">
        <v>129</v>
      </c>
      <c r="H140" s="185"/>
      <c r="I140" s="186"/>
    </row>
    <row r="141" spans="2:9">
      <c r="D141" s="205"/>
      <c r="E141" s="205"/>
      <c r="F141" s="205"/>
      <c r="G141" s="205"/>
      <c r="H141" s="21">
        <v>2018</v>
      </c>
      <c r="I141" s="21">
        <v>2019</v>
      </c>
    </row>
    <row r="142" spans="2:9">
      <c r="B142" s="26" t="s">
        <v>130</v>
      </c>
      <c r="C142" s="95"/>
      <c r="D142" s="62"/>
      <c r="E142" s="62"/>
      <c r="F142" s="62"/>
      <c r="G142" s="62"/>
      <c r="H142" s="72" t="e">
        <f>D142/E142*100</f>
        <v>#DIV/0!</v>
      </c>
      <c r="I142" s="72" t="e">
        <f>F142/G142*100</f>
        <v>#DIV/0!</v>
      </c>
    </row>
    <row r="143" spans="2:9">
      <c r="B143" s="3" t="s">
        <v>131</v>
      </c>
      <c r="C143" s="25" t="s">
        <v>108</v>
      </c>
      <c r="D143" s="73"/>
      <c r="E143" s="74"/>
      <c r="F143" s="74"/>
      <c r="G143" s="74"/>
      <c r="H143" s="75"/>
      <c r="I143" s="75"/>
    </row>
    <row r="144" spans="2:9">
      <c r="B144" s="7" t="s">
        <v>315</v>
      </c>
      <c r="C144" s="65"/>
      <c r="D144" s="62"/>
      <c r="E144" s="62"/>
      <c r="F144" s="62"/>
      <c r="G144" s="62"/>
      <c r="H144" s="72" t="e">
        <f>D144/E144*100</f>
        <v>#DIV/0!</v>
      </c>
      <c r="I144" s="72" t="e">
        <f>F144/G144*100</f>
        <v>#DIV/0!</v>
      </c>
    </row>
    <row r="145" spans="2:9">
      <c r="B145" s="7" t="s">
        <v>134</v>
      </c>
      <c r="C145" s="65"/>
      <c r="D145" s="62"/>
      <c r="E145" s="62"/>
      <c r="F145" s="62"/>
      <c r="G145" s="62"/>
      <c r="H145" s="72" t="e">
        <f t="shared" ref="H145:H165" si="7">D145/E145*100</f>
        <v>#DIV/0!</v>
      </c>
      <c r="I145" s="72" t="e">
        <f t="shared" ref="I145:I165" si="8">F145/G145*100</f>
        <v>#DIV/0!</v>
      </c>
    </row>
    <row r="146" spans="2:9">
      <c r="B146" s="7" t="s">
        <v>135</v>
      </c>
      <c r="C146" s="65"/>
      <c r="D146" s="62"/>
      <c r="E146" s="62"/>
      <c r="F146" s="62"/>
      <c r="G146" s="62"/>
      <c r="H146" s="72" t="e">
        <f t="shared" si="7"/>
        <v>#DIV/0!</v>
      </c>
      <c r="I146" s="72" t="e">
        <f t="shared" si="8"/>
        <v>#DIV/0!</v>
      </c>
    </row>
    <row r="147" spans="2:9">
      <c r="B147" s="7" t="s">
        <v>136</v>
      </c>
      <c r="C147" s="65"/>
      <c r="D147" s="62"/>
      <c r="E147" s="62"/>
      <c r="F147" s="62"/>
      <c r="G147" s="62"/>
      <c r="H147" s="72" t="e">
        <f t="shared" si="7"/>
        <v>#DIV/0!</v>
      </c>
      <c r="I147" s="72" t="e">
        <f t="shared" si="8"/>
        <v>#DIV/0!</v>
      </c>
    </row>
    <row r="148" spans="2:9">
      <c r="B148" s="7" t="s">
        <v>138</v>
      </c>
      <c r="C148" s="65"/>
      <c r="D148" s="62"/>
      <c r="E148" s="62"/>
      <c r="F148" s="62"/>
      <c r="G148" s="62"/>
      <c r="H148" s="72" t="e">
        <f t="shared" si="7"/>
        <v>#DIV/0!</v>
      </c>
      <c r="I148" s="72" t="e">
        <f t="shared" si="8"/>
        <v>#DIV/0!</v>
      </c>
    </row>
    <row r="149" spans="2:9">
      <c r="B149" s="54" t="s">
        <v>139</v>
      </c>
      <c r="C149" s="65"/>
      <c r="D149" s="62"/>
      <c r="E149" s="62"/>
      <c r="F149" s="62"/>
      <c r="G149" s="62"/>
      <c r="H149" s="72" t="e">
        <f t="shared" si="7"/>
        <v>#DIV/0!</v>
      </c>
      <c r="I149" s="72" t="e">
        <f t="shared" si="8"/>
        <v>#DIV/0!</v>
      </c>
    </row>
    <row r="150" spans="2:9">
      <c r="B150" s="7" t="s">
        <v>140</v>
      </c>
      <c r="C150" s="65"/>
      <c r="D150" s="62"/>
      <c r="E150" s="62"/>
      <c r="F150" s="62"/>
      <c r="G150" s="62"/>
      <c r="H150" s="72" t="e">
        <f t="shared" si="7"/>
        <v>#DIV/0!</v>
      </c>
      <c r="I150" s="72" t="e">
        <f t="shared" si="8"/>
        <v>#DIV/0!</v>
      </c>
    </row>
    <row r="151" spans="2:9">
      <c r="B151" s="7" t="s">
        <v>141</v>
      </c>
      <c r="C151" s="65"/>
      <c r="D151" s="62"/>
      <c r="E151" s="62"/>
      <c r="F151" s="62"/>
      <c r="G151" s="62"/>
      <c r="H151" s="72" t="e">
        <f t="shared" si="7"/>
        <v>#DIV/0!</v>
      </c>
      <c r="I151" s="72" t="e">
        <f t="shared" si="8"/>
        <v>#DIV/0!</v>
      </c>
    </row>
    <row r="152" spans="2:9">
      <c r="B152" s="7" t="s">
        <v>142</v>
      </c>
      <c r="C152" s="65"/>
      <c r="D152" s="62"/>
      <c r="E152" s="62"/>
      <c r="F152" s="62"/>
      <c r="G152" s="62"/>
      <c r="H152" s="72" t="e">
        <f t="shared" si="7"/>
        <v>#DIV/0!</v>
      </c>
      <c r="I152" s="72" t="e">
        <f t="shared" si="8"/>
        <v>#DIV/0!</v>
      </c>
    </row>
    <row r="153" spans="2:9">
      <c r="B153" s="7" t="s">
        <v>143</v>
      </c>
      <c r="C153" s="65"/>
      <c r="D153" s="62"/>
      <c r="E153" s="62"/>
      <c r="F153" s="62"/>
      <c r="G153" s="62"/>
      <c r="H153" s="72" t="e">
        <f t="shared" si="7"/>
        <v>#DIV/0!</v>
      </c>
      <c r="I153" s="72" t="e">
        <f t="shared" si="8"/>
        <v>#DIV/0!</v>
      </c>
    </row>
    <row r="154" spans="2:9">
      <c r="B154" s="7" t="s">
        <v>144</v>
      </c>
      <c r="C154" s="65"/>
      <c r="D154" s="62"/>
      <c r="E154" s="62"/>
      <c r="F154" s="62"/>
      <c r="G154" s="62"/>
      <c r="H154" s="72" t="e">
        <f t="shared" si="7"/>
        <v>#DIV/0!</v>
      </c>
      <c r="I154" s="72" t="e">
        <f t="shared" si="8"/>
        <v>#DIV/0!</v>
      </c>
    </row>
    <row r="155" spans="2:9">
      <c r="B155" s="42" t="s">
        <v>146</v>
      </c>
      <c r="C155" s="65"/>
      <c r="D155" s="62"/>
      <c r="E155" s="62"/>
      <c r="F155" s="62"/>
      <c r="G155" s="62"/>
      <c r="H155" s="72" t="e">
        <f t="shared" si="7"/>
        <v>#DIV/0!</v>
      </c>
      <c r="I155" s="72" t="e">
        <f t="shared" si="8"/>
        <v>#DIV/0!</v>
      </c>
    </row>
    <row r="156" spans="2:9">
      <c r="B156" s="7" t="s">
        <v>316</v>
      </c>
      <c r="C156" s="65"/>
      <c r="D156" s="62"/>
      <c r="E156" s="62"/>
      <c r="F156" s="62"/>
      <c r="G156" s="62"/>
      <c r="H156" s="72" t="e">
        <f t="shared" si="7"/>
        <v>#DIV/0!</v>
      </c>
      <c r="I156" s="72" t="e">
        <f t="shared" si="8"/>
        <v>#DIV/0!</v>
      </c>
    </row>
    <row r="157" spans="2:9">
      <c r="B157" s="132"/>
      <c r="C157" s="65"/>
      <c r="D157" s="62"/>
      <c r="E157" s="62"/>
      <c r="F157" s="62"/>
      <c r="G157" s="62"/>
      <c r="H157" s="72" t="e">
        <f t="shared" si="7"/>
        <v>#DIV/0!</v>
      </c>
      <c r="I157" s="72" t="e">
        <f t="shared" si="8"/>
        <v>#DIV/0!</v>
      </c>
    </row>
    <row r="158" spans="2:9">
      <c r="B158" s="132"/>
      <c r="C158" s="65"/>
      <c r="D158" s="62"/>
      <c r="E158" s="62"/>
      <c r="F158" s="62"/>
      <c r="G158" s="62"/>
      <c r="H158" s="72" t="e">
        <f t="shared" si="7"/>
        <v>#DIV/0!</v>
      </c>
      <c r="I158" s="72" t="e">
        <f t="shared" si="8"/>
        <v>#DIV/0!</v>
      </c>
    </row>
    <row r="159" spans="2:9">
      <c r="B159" s="132"/>
      <c r="C159" s="65"/>
      <c r="D159" s="62"/>
      <c r="E159" s="62"/>
      <c r="F159" s="62"/>
      <c r="G159" s="62"/>
      <c r="H159" s="72" t="e">
        <f t="shared" si="7"/>
        <v>#DIV/0!</v>
      </c>
      <c r="I159" s="72" t="e">
        <f t="shared" si="8"/>
        <v>#DIV/0!</v>
      </c>
    </row>
    <row r="160" spans="2:9">
      <c r="B160" s="42" t="s">
        <v>132</v>
      </c>
      <c r="C160" s="65"/>
      <c r="D160" s="62"/>
      <c r="E160" s="62"/>
      <c r="F160" s="62"/>
      <c r="G160" s="62"/>
      <c r="H160" s="72" t="e">
        <f t="shared" si="7"/>
        <v>#DIV/0!</v>
      </c>
      <c r="I160" s="72" t="e">
        <f t="shared" si="8"/>
        <v>#DIV/0!</v>
      </c>
    </row>
    <row r="161" spans="2:9">
      <c r="B161" s="42" t="s">
        <v>133</v>
      </c>
      <c r="C161" s="65"/>
      <c r="D161" s="62"/>
      <c r="E161" s="62"/>
      <c r="F161" s="62"/>
      <c r="G161" s="62"/>
      <c r="H161" s="72" t="e">
        <f t="shared" si="7"/>
        <v>#DIV/0!</v>
      </c>
      <c r="I161" s="72" t="e">
        <f t="shared" si="8"/>
        <v>#DIV/0!</v>
      </c>
    </row>
    <row r="162" spans="2:9">
      <c r="B162" s="42" t="s">
        <v>137</v>
      </c>
      <c r="C162" s="65"/>
      <c r="D162" s="62"/>
      <c r="E162" s="62"/>
      <c r="F162" s="62"/>
      <c r="G162" s="62"/>
      <c r="H162" s="72" t="e">
        <f t="shared" si="7"/>
        <v>#DIV/0!</v>
      </c>
      <c r="I162" s="72" t="e">
        <f t="shared" si="8"/>
        <v>#DIV/0!</v>
      </c>
    </row>
    <row r="163" spans="2:9">
      <c r="B163" s="42" t="s">
        <v>145</v>
      </c>
      <c r="C163" s="65"/>
      <c r="D163" s="62"/>
      <c r="E163" s="62"/>
      <c r="F163" s="62"/>
      <c r="G163" s="62"/>
      <c r="H163" s="72" t="e">
        <f t="shared" si="7"/>
        <v>#DIV/0!</v>
      </c>
      <c r="I163" s="72" t="e">
        <f t="shared" si="8"/>
        <v>#DIV/0!</v>
      </c>
    </row>
    <row r="164" spans="2:9">
      <c r="B164" s="42" t="s">
        <v>147</v>
      </c>
      <c r="C164" s="65"/>
      <c r="D164" s="62"/>
      <c r="E164" s="62"/>
      <c r="F164" s="62"/>
      <c r="G164" s="62"/>
      <c r="H164" s="72" t="e">
        <f t="shared" si="7"/>
        <v>#DIV/0!</v>
      </c>
      <c r="I164" s="72" t="e">
        <f t="shared" si="8"/>
        <v>#DIV/0!</v>
      </c>
    </row>
    <row r="165" spans="2:9">
      <c r="B165" s="42" t="s">
        <v>148</v>
      </c>
      <c r="C165" s="65"/>
      <c r="D165" s="62"/>
      <c r="E165" s="62"/>
      <c r="F165" s="62"/>
      <c r="G165" s="62"/>
      <c r="H165" s="72" t="e">
        <f t="shared" si="7"/>
        <v>#DIV/0!</v>
      </c>
      <c r="I165" s="72" t="e">
        <f t="shared" si="8"/>
        <v>#DIV/0!</v>
      </c>
    </row>
    <row r="166" spans="2:9" s="46" customFormat="1">
      <c r="B166" s="24" t="s">
        <v>149</v>
      </c>
      <c r="C166" s="1"/>
      <c r="D166" s="1"/>
      <c r="E166" s="1"/>
      <c r="F166" s="5"/>
      <c r="G166" s="5"/>
      <c r="H166" s="1"/>
      <c r="I166" s="1"/>
    </row>
    <row r="167" spans="2:9" customFormat="1">
      <c r="B167" s="187" t="s">
        <v>150</v>
      </c>
      <c r="C167" s="187"/>
      <c r="D167" s="187"/>
      <c r="E167" s="187"/>
      <c r="F167" s="187"/>
      <c r="G167" s="187"/>
      <c r="H167" s="187"/>
      <c r="I167" s="187"/>
    </row>
    <row r="168" spans="2:9" customFormat="1">
      <c r="B168" s="31" t="s">
        <v>151</v>
      </c>
      <c r="C168" s="65"/>
    </row>
    <row r="169" spans="2:9" customFormat="1">
      <c r="B169" s="34"/>
      <c r="C169" s="34"/>
      <c r="D169" s="30"/>
      <c r="E169" s="30"/>
      <c r="F169" s="30"/>
      <c r="G169" s="30"/>
      <c r="H169" s="30"/>
      <c r="I169" s="30"/>
    </row>
    <row r="170" spans="2:9" customFormat="1">
      <c r="B170" s="31" t="s">
        <v>152</v>
      </c>
      <c r="C170" s="65"/>
      <c r="E170" s="46"/>
      <c r="F170" s="46"/>
      <c r="G170" s="46"/>
    </row>
    <row r="171" spans="2:9" customFormat="1">
      <c r="B171" s="31" t="s">
        <v>309</v>
      </c>
      <c r="C171" s="64"/>
      <c r="D171" s="22" t="s">
        <v>153</v>
      </c>
      <c r="E171" s="46"/>
      <c r="F171" s="46"/>
      <c r="G171" s="46"/>
    </row>
    <row r="172" spans="2:9" customFormat="1">
      <c r="B172" s="47"/>
      <c r="C172" s="96"/>
      <c r="D172" s="45"/>
      <c r="E172" s="46"/>
      <c r="F172" s="46"/>
      <c r="G172" s="46"/>
      <c r="H172" s="46"/>
      <c r="I172" s="46"/>
    </row>
    <row r="173" spans="2:9" customFormat="1">
      <c r="B173" s="32"/>
      <c r="C173" s="81">
        <v>2017</v>
      </c>
      <c r="D173" s="81">
        <v>2018</v>
      </c>
      <c r="E173" s="81">
        <v>2019</v>
      </c>
      <c r="F173" s="30"/>
      <c r="G173" s="30"/>
      <c r="H173" s="51" t="s">
        <v>154</v>
      </c>
      <c r="I173" s="30"/>
    </row>
    <row r="174" spans="2:9" customFormat="1">
      <c r="B174" s="44" t="s">
        <v>155</v>
      </c>
      <c r="C174" s="64"/>
      <c r="D174" s="64"/>
      <c r="E174" s="64"/>
      <c r="F174" s="78" t="s">
        <v>156</v>
      </c>
      <c r="H174" s="77">
        <f>C174+D174+E174</f>
        <v>0</v>
      </c>
    </row>
    <row r="175" spans="2:9" customFormat="1" ht="26.25">
      <c r="B175" s="49" t="s">
        <v>157</v>
      </c>
      <c r="C175" s="188" t="s">
        <v>158</v>
      </c>
      <c r="D175" s="189"/>
      <c r="E175" s="190"/>
      <c r="F175" s="50" t="s">
        <v>159</v>
      </c>
      <c r="G175" s="48"/>
    </row>
    <row r="176" spans="2:9" customFormat="1">
      <c r="B176" s="67"/>
      <c r="C176" s="166"/>
      <c r="D176" s="167"/>
      <c r="E176" s="168"/>
      <c r="F176" s="79"/>
    </row>
    <row r="177" spans="2:9" customFormat="1">
      <c r="B177" s="67"/>
      <c r="C177" s="166"/>
      <c r="D177" s="167"/>
      <c r="E177" s="168"/>
      <c r="F177" s="80"/>
    </row>
    <row r="178" spans="2:9" customFormat="1">
      <c r="B178" s="67"/>
      <c r="C178" s="166"/>
      <c r="D178" s="167"/>
      <c r="E178" s="168"/>
      <c r="F178" s="80"/>
    </row>
    <row r="179" spans="2:9" customFormat="1" ht="16.5" customHeight="1">
      <c r="B179" s="67"/>
      <c r="C179" s="166"/>
      <c r="D179" s="167"/>
      <c r="E179" s="168"/>
      <c r="F179" s="80"/>
    </row>
    <row r="180" spans="2:9" customFormat="1">
      <c r="B180" s="67"/>
      <c r="C180" s="166"/>
      <c r="D180" s="167"/>
      <c r="E180" s="168"/>
      <c r="F180" s="80"/>
    </row>
    <row r="181" spans="2:9" customFormat="1"/>
    <row r="182" spans="2:9" customFormat="1">
      <c r="C182" s="81">
        <v>2017</v>
      </c>
      <c r="D182" s="81">
        <v>2018</v>
      </c>
      <c r="E182" s="81">
        <v>2019</v>
      </c>
      <c r="H182" s="51" t="s">
        <v>154</v>
      </c>
    </row>
    <row r="183" spans="2:9" customFormat="1" ht="30">
      <c r="B183" s="44" t="s">
        <v>160</v>
      </c>
      <c r="C183" s="64"/>
      <c r="D183" s="64"/>
      <c r="E183" s="64"/>
      <c r="H183" s="77">
        <f>C183+D183+E183</f>
        <v>0</v>
      </c>
    </row>
    <row r="184" spans="2:9" customFormat="1"/>
    <row r="185" spans="2:9" customFormat="1">
      <c r="B185" s="33" t="s">
        <v>161</v>
      </c>
      <c r="C185" s="65"/>
    </row>
    <row r="186" spans="2:9" customFormat="1">
      <c r="B186" s="52" t="s">
        <v>162</v>
      </c>
      <c r="C186" s="191" t="s">
        <v>163</v>
      </c>
      <c r="D186" s="192"/>
      <c r="E186" s="193"/>
      <c r="F186" s="207" t="s">
        <v>164</v>
      </c>
      <c r="G186" s="208"/>
      <c r="H186" s="208"/>
    </row>
    <row r="187" spans="2:9" customFormat="1">
      <c r="B187" s="67"/>
      <c r="C187" s="166"/>
      <c r="D187" s="167"/>
      <c r="E187" s="168"/>
      <c r="F187" s="166"/>
      <c r="G187" s="167"/>
      <c r="H187" s="168"/>
    </row>
    <row r="188" spans="2:9" s="46" customFormat="1">
      <c r="B188" s="67"/>
      <c r="C188" s="166"/>
      <c r="D188" s="167"/>
      <c r="E188" s="168"/>
      <c r="F188" s="166"/>
      <c r="G188" s="167"/>
      <c r="H188" s="168"/>
      <c r="I188"/>
    </row>
    <row r="189" spans="2:9" s="43" customFormat="1">
      <c r="B189" s="67"/>
      <c r="C189" s="166"/>
      <c r="D189" s="167"/>
      <c r="E189" s="168"/>
      <c r="F189" s="166"/>
      <c r="G189" s="167"/>
      <c r="H189" s="168"/>
      <c r="I189"/>
    </row>
    <row r="190" spans="2:9" s="43" customFormat="1">
      <c r="B190" s="67"/>
      <c r="C190" s="166"/>
      <c r="D190" s="167"/>
      <c r="E190" s="168"/>
      <c r="F190" s="166"/>
      <c r="G190" s="167"/>
      <c r="H190" s="168"/>
      <c r="I190"/>
    </row>
    <row r="191" spans="2:9" s="43" customFormat="1">
      <c r="B191" s="67"/>
      <c r="C191" s="166"/>
      <c r="D191" s="167"/>
      <c r="E191" s="168"/>
      <c r="F191" s="166"/>
      <c r="G191" s="167"/>
      <c r="H191" s="168"/>
      <c r="I191"/>
    </row>
    <row r="192" spans="2:9" s="43" customFormat="1">
      <c r="B192"/>
      <c r="C192"/>
      <c r="D192"/>
      <c r="E192"/>
      <c r="F192"/>
      <c r="G192"/>
      <c r="H192"/>
      <c r="I192"/>
    </row>
    <row r="193" spans="2:9">
      <c r="B193" s="19"/>
      <c r="C193" s="19"/>
      <c r="D193" s="19"/>
      <c r="E193" s="19"/>
      <c r="F193" s="19"/>
      <c r="G193" s="19"/>
      <c r="H193" s="19"/>
      <c r="I193" s="43"/>
    </row>
    <row r="194" spans="2:9">
      <c r="B194" s="182" t="s">
        <v>317</v>
      </c>
      <c r="C194" s="182"/>
      <c r="D194" s="182"/>
      <c r="E194" s="182"/>
      <c r="F194" s="182"/>
      <c r="G194" s="182"/>
      <c r="H194" s="182"/>
      <c r="I194" s="182"/>
    </row>
    <row r="195" spans="2:9">
      <c r="B195" s="183"/>
      <c r="C195" s="184"/>
      <c r="D195" s="184"/>
      <c r="E195" s="184"/>
      <c r="F195" s="184"/>
      <c r="G195" s="184"/>
      <c r="H195" s="184"/>
      <c r="I195" s="184"/>
    </row>
    <row r="196" spans="2:9" ht="26.45" customHeight="1"/>
    <row r="198" spans="2:9" ht="21">
      <c r="B198" s="181" t="s">
        <v>165</v>
      </c>
      <c r="C198" s="181"/>
      <c r="D198" s="181"/>
      <c r="E198" s="181"/>
      <c r="F198" s="181"/>
      <c r="G198" s="181"/>
      <c r="H198" s="181"/>
      <c r="I198" s="181"/>
    </row>
    <row r="199" spans="2:9">
      <c r="H199"/>
    </row>
    <row r="203" spans="2:9" ht="21">
      <c r="B203" s="169" t="s">
        <v>166</v>
      </c>
      <c r="C203" s="170"/>
      <c r="D203" s="170"/>
      <c r="E203" s="170"/>
      <c r="F203" s="170"/>
      <c r="G203" s="170"/>
      <c r="H203" s="170"/>
      <c r="I203" s="171"/>
    </row>
    <row r="204" spans="2:9" ht="21">
      <c r="B204" s="172" t="s">
        <v>167</v>
      </c>
      <c r="C204" s="173"/>
      <c r="D204" s="173"/>
      <c r="E204" s="173"/>
      <c r="F204" s="173"/>
      <c r="G204" s="173"/>
      <c r="H204" s="173"/>
      <c r="I204" s="174"/>
    </row>
    <row r="205" spans="2:9" ht="21">
      <c r="B205" s="178" t="s">
        <v>168</v>
      </c>
      <c r="C205" s="179"/>
      <c r="D205" s="179"/>
      <c r="E205" s="179"/>
      <c r="F205" s="179"/>
      <c r="G205" s="179"/>
      <c r="H205" s="179"/>
      <c r="I205" s="180"/>
    </row>
    <row r="206" spans="2:9" ht="21">
      <c r="B206" s="175" t="s">
        <v>169</v>
      </c>
      <c r="C206" s="176"/>
      <c r="D206" s="176"/>
      <c r="E206" s="176"/>
      <c r="F206" s="176"/>
      <c r="G206" s="176"/>
      <c r="H206" s="176"/>
      <c r="I206" s="177"/>
    </row>
    <row r="207" spans="2:9">
      <c r="B207" s="100"/>
    </row>
    <row r="208" spans="2:9">
      <c r="B208" s="112" t="s">
        <v>170</v>
      </c>
    </row>
    <row r="210" spans="2:2" ht="15.75">
      <c r="B210" s="111" t="str">
        <f ca="1">" | "&amp;'--'!B33&amp;", às "&amp;'--'!B30&amp;" horas e "&amp;'--'!B31&amp;" minutos, de "&amp;'--'!B29&amp;" de "&amp;'--'!B34&amp;" de "&amp;'--'!B27&amp;" |"</f>
        <v xml:space="preserve"> | Segunda-feira, às 11 horas e 14 minutos, de 16 de dezembro de 2019 |</v>
      </c>
    </row>
  </sheetData>
  <sheetProtection password="CE8C" sheet="1" objects="1" scenarios="1" selectLockedCells="1"/>
  <mergeCells count="78">
    <mergeCell ref="D81:G81"/>
    <mergeCell ref="B128:I128"/>
    <mergeCell ref="B1:I1"/>
    <mergeCell ref="B2:I2"/>
    <mergeCell ref="B3:I3"/>
    <mergeCell ref="B33:H33"/>
    <mergeCell ref="B73:C73"/>
    <mergeCell ref="B44:I44"/>
    <mergeCell ref="B35:I35"/>
    <mergeCell ref="B72:I72"/>
    <mergeCell ref="E37:G41"/>
    <mergeCell ref="C26:G26"/>
    <mergeCell ref="C53:G53"/>
    <mergeCell ref="B4:H4"/>
    <mergeCell ref="C17:G17"/>
    <mergeCell ref="C45:C46"/>
    <mergeCell ref="B80:C80"/>
    <mergeCell ref="D45:D46"/>
    <mergeCell ref="E45:G45"/>
    <mergeCell ref="H5:I5"/>
    <mergeCell ref="C11:I11"/>
    <mergeCell ref="C12:I12"/>
    <mergeCell ref="C13:I13"/>
    <mergeCell ref="B16:I16"/>
    <mergeCell ref="D80:I80"/>
    <mergeCell ref="F186:H186"/>
    <mergeCell ref="D90:I90"/>
    <mergeCell ref="B133:I133"/>
    <mergeCell ref="D139:E139"/>
    <mergeCell ref="B85:C85"/>
    <mergeCell ref="B115:I115"/>
    <mergeCell ref="B122:I122"/>
    <mergeCell ref="D85:I85"/>
    <mergeCell ref="B114:I114"/>
    <mergeCell ref="B106:B107"/>
    <mergeCell ref="D99:G99"/>
    <mergeCell ref="B138:I138"/>
    <mergeCell ref="C101:G101"/>
    <mergeCell ref="C109:D109"/>
    <mergeCell ref="D98:G98"/>
    <mergeCell ref="B92:I92"/>
    <mergeCell ref="D140:D141"/>
    <mergeCell ref="E140:E141"/>
    <mergeCell ref="F140:F141"/>
    <mergeCell ref="G140:G141"/>
    <mergeCell ref="F139:G139"/>
    <mergeCell ref="D94:G94"/>
    <mergeCell ref="D95:G95"/>
    <mergeCell ref="D96:G96"/>
    <mergeCell ref="D97:G97"/>
    <mergeCell ref="B105:I105"/>
    <mergeCell ref="C102:G103"/>
    <mergeCell ref="H139:I140"/>
    <mergeCell ref="B167:I167"/>
    <mergeCell ref="C189:E189"/>
    <mergeCell ref="C190:E190"/>
    <mergeCell ref="C176:E176"/>
    <mergeCell ref="C177:E177"/>
    <mergeCell ref="C179:E179"/>
    <mergeCell ref="C180:E180"/>
    <mergeCell ref="C178:E178"/>
    <mergeCell ref="F188:H188"/>
    <mergeCell ref="F189:H189"/>
    <mergeCell ref="F190:H190"/>
    <mergeCell ref="F187:H187"/>
    <mergeCell ref="C175:E175"/>
    <mergeCell ref="C186:E186"/>
    <mergeCell ref="C188:E188"/>
    <mergeCell ref="C187:E187"/>
    <mergeCell ref="B203:I203"/>
    <mergeCell ref="B204:I204"/>
    <mergeCell ref="B206:I206"/>
    <mergeCell ref="B205:I205"/>
    <mergeCell ref="F191:H191"/>
    <mergeCell ref="C191:E191"/>
    <mergeCell ref="B198:I198"/>
    <mergeCell ref="B194:I194"/>
    <mergeCell ref="B195:I195"/>
  </mergeCells>
  <conditionalFormatting sqref="B9 B7 C82:C84 C144:C165">
    <cfRule type="cellIs" dxfId="25" priority="46" operator="equal">
      <formula>""</formula>
    </cfRule>
  </conditionalFormatting>
  <conditionalFormatting sqref="C19:G22 C37:C41 C55:G64 C47:D52 C53 C68:D69 D144:G165">
    <cfRule type="cellIs" dxfId="24" priority="45" operator="equal">
      <formula>""</formula>
    </cfRule>
  </conditionalFormatting>
  <conditionalFormatting sqref="C74:C75 C78 C81 C87">
    <cfRule type="cellIs" dxfId="23" priority="42" operator="equal">
      <formula>""</formula>
    </cfRule>
  </conditionalFormatting>
  <conditionalFormatting sqref="C76:C77 C79 H74:H79 C88 C86">
    <cfRule type="cellIs" dxfId="22" priority="41" operator="equal">
      <formula>""</formula>
    </cfRule>
  </conditionalFormatting>
  <conditionalFormatting sqref="C94:C101 D142:G142">
    <cfRule type="cellIs" dxfId="21" priority="40" operator="equal">
      <formula>""</formula>
    </cfRule>
  </conditionalFormatting>
  <conditionalFormatting sqref="C107:D107 C110:C112">
    <cfRule type="cellIs" dxfId="20" priority="39" operator="equal">
      <formula>""</formula>
    </cfRule>
  </conditionalFormatting>
  <conditionalFormatting sqref="C117:C120 E117:E120 C124:C126 E124:E126 C130:C131 E130:E131 C135:C136 E135:E136 C108:D108">
    <cfRule type="cellIs" dxfId="19" priority="38" operator="equal">
      <formula>""</formula>
    </cfRule>
  </conditionalFormatting>
  <conditionalFormatting sqref="C108">
    <cfRule type="expression" dxfId="18" priority="36">
      <formula>$C$107="Não"</formula>
    </cfRule>
  </conditionalFormatting>
  <conditionalFormatting sqref="D108">
    <cfRule type="expression" dxfId="17" priority="35">
      <formula>$D$107="Não"</formula>
    </cfRule>
  </conditionalFormatting>
  <conditionalFormatting sqref="C168 C170 C185">
    <cfRule type="cellIs" dxfId="16" priority="20" operator="equal">
      <formula>""</formula>
    </cfRule>
  </conditionalFormatting>
  <conditionalFormatting sqref="C171 B176:F180 C183:E183 C174:E174 B187:F187 B195 B188:E191">
    <cfRule type="cellIs" dxfId="15" priority="19" operator="equal">
      <formula>""</formula>
    </cfRule>
  </conditionalFormatting>
  <conditionalFormatting sqref="F188:F191 C11:I13">
    <cfRule type="cellIs" dxfId="14" priority="18" operator="equal">
      <formula>""</formula>
    </cfRule>
  </conditionalFormatting>
  <conditionalFormatting sqref="I74">
    <cfRule type="cellIs" dxfId="13" priority="15" operator="equal">
      <formula>""</formula>
    </cfRule>
  </conditionalFormatting>
  <conditionalFormatting sqref="I75:I79">
    <cfRule type="cellIs" dxfId="12" priority="14" operator="equal">
      <formula>""</formula>
    </cfRule>
  </conditionalFormatting>
  <conditionalFormatting sqref="C9:G9">
    <cfRule type="expression" dxfId="11" priority="11">
      <formula>$C$9&lt;&gt;""</formula>
    </cfRule>
    <cfRule type="expression" dxfId="10" priority="12">
      <formula>$B$9="Outro"</formula>
    </cfRule>
  </conditionalFormatting>
  <conditionalFormatting sqref="C28:G31">
    <cfRule type="cellIs" dxfId="9" priority="10" operator="equal">
      <formula>""</formula>
    </cfRule>
  </conditionalFormatting>
  <conditionalFormatting sqref="C54:G54">
    <cfRule type="cellIs" dxfId="8" priority="9" operator="equal">
      <formula>""</formula>
    </cfRule>
  </conditionalFormatting>
  <conditionalFormatting sqref="C65:G65">
    <cfRule type="cellIs" dxfId="7" priority="8" operator="equal">
      <formula>""</formula>
    </cfRule>
  </conditionalFormatting>
  <conditionalFormatting sqref="C66:G66">
    <cfRule type="cellIs" dxfId="6" priority="7" operator="equal">
      <formula>""</formula>
    </cfRule>
  </conditionalFormatting>
  <conditionalFormatting sqref="C67:G67">
    <cfRule type="cellIs" dxfId="5" priority="6" operator="equal">
      <formula>""</formula>
    </cfRule>
  </conditionalFormatting>
  <conditionalFormatting sqref="C90">
    <cfRule type="cellIs" dxfId="4" priority="5" operator="equal">
      <formula>""</formula>
    </cfRule>
  </conditionalFormatting>
  <conditionalFormatting sqref="C89">
    <cfRule type="cellIs" dxfId="3" priority="4" operator="equal">
      <formula>""</formula>
    </cfRule>
  </conditionalFormatting>
  <conditionalFormatting sqref="H81">
    <cfRule type="cellIs" dxfId="2" priority="3" operator="equal">
      <formula>""</formula>
    </cfRule>
  </conditionalFormatting>
  <conditionalFormatting sqref="C109">
    <cfRule type="cellIs" dxfId="1" priority="2" operator="equal">
      <formula>""</formula>
    </cfRule>
  </conditionalFormatting>
  <conditionalFormatting sqref="C109">
    <cfRule type="expression" dxfId="0" priority="1">
      <formula>$C$107="Não"</formula>
    </cfRule>
  </conditionalFormatting>
  <dataValidations xWindow="499" yWindow="882" count="9">
    <dataValidation type="list" allowBlank="1" showInputMessage="1" showErrorMessage="1" error="Opção não contemplada" prompt="Escolha valor da lista" sqref="C166">
      <formula1>$M$19:$M$20</formula1>
    </dataValidation>
    <dataValidation allowBlank="1" showInputMessage="1" showErrorMessage="1" prompt="Autores, Título, Revista, Ano, Número e Páginas" sqref="B176:B180"/>
    <dataValidation allowBlank="1" showInputMessage="1" showErrorMessage="1" promptTitle="Numero de Horas" prompt="Indicar o somatório de todas as horas em consulta efetuado por todos os médicos da área." sqref="G46"/>
    <dataValidation type="whole" operator="lessThan" allowBlank="1" showInputMessage="1" showErrorMessage="1" sqref="C81 C87">
      <formula1>19</formula1>
    </dataValidation>
    <dataValidation allowBlank="1" showInputMessage="1" showErrorMessage="1" promptTitle="Número de internos que prentende" prompt="Indique o número MÀXIMO de internos que pretende ter EM SIMULTÂNEO/NO MESMO PERÍODO" sqref="D47:D52 D54:D69"/>
    <dataValidation allowBlank="1" showInputMessage="1" showErrorMessage="1" promptTitle="Número de internos que teve" prompt="Indique o número MÀXIMO de internos que teve EM SIMULTÂNEO NO MESMO PERÍODO" sqref="C47:C69"/>
    <dataValidation type="list" allowBlank="1" showInputMessage="1" showErrorMessage="1" sqref="C101:G101">
      <formula1>$P$18:$P$20</formula1>
    </dataValidation>
    <dataValidation type="list" allowBlank="1" showInputMessage="1" showErrorMessage="1" sqref="C109:D109">
      <formula1>$Q$18:$Q$20</formula1>
    </dataValidation>
    <dataValidation type="list" allowBlank="1" showInputMessage="1" showErrorMessage="1" sqref="C171">
      <formula1>$R$18:$R$22</formula1>
    </dataValidation>
  </dataValidations>
  <pageMargins left="0.7" right="0.7" top="0.75" bottom="0.71" header="0.3" footer="0.3"/>
  <pageSetup paperSize="9" scale="67" fitToHeight="0" orientation="portrait" r:id="rId1"/>
  <headerFooter>
    <oddHeader>&amp;LColégio de Especialidade de Pediatria
Ordem dos Médicos&amp;R| Inquérito de Idoneidade Formativa |</oddHeader>
    <oddFooter>&amp;L| &amp;F |&amp;R| Página &amp;P / &amp;N |
| &amp;D |  &amp;T|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499" yWindow="882" count="5">
        <x14:dataValidation type="list" allowBlank="1" showInputMessage="1" showErrorMessage="1" errorTitle="Entrada errada" error="Seleccione uma Opção da Lista" promptTitle="REGIÃO de SAÚDE" prompt="Seleccione uma Opção da Lista">
          <x14:formula1>
            <xm:f>'--'!$B$3:$B$9</xm:f>
          </x14:formula1>
          <xm:sqref>B7</xm:sqref>
        </x14:dataValidation>
        <x14:dataValidation type="list" allowBlank="1" showInputMessage="1" showErrorMessage="1" errorTitle="Resposta Não Válida" error="Seleccionar uma das opções" promptTitle="Sim/Não" prompt="Seleccione uma das Opções">
          <x14:formula1>
            <xm:f>'--'!$D$3:$D$4</xm:f>
          </x14:formula1>
          <xm:sqref>C107:D107 C76:C77 C79 C86 H81 C110:C112 C88:C89 C168 C170 C185 C82:C84 C144:C165</xm:sqref>
        </x14:dataValidation>
        <x14:dataValidation type="list" allowBlank="1" showInputMessage="1" showErrorMessage="1" errorTitle="Resposta Não Válida" error="Seleccionar uma das opções" promptTitle="Prestação de atendimento" prompt="Horário parcial ou 24 por dia ou Não disponível.">
          <x14:formula1>
            <xm:f>'--'!$D$10:$D$12</xm:f>
          </x14:formula1>
          <xm:sqref>H74:H79</xm:sqref>
        </x14:dataValidation>
        <x14:dataValidation type="list" allowBlank="1" showInputMessage="1" showErrorMessage="1" errorTitle="Erro" error="Opção não contemplada._x000a__x000a_Por favor, escolha opção da lista disponível no botão que se encontra na extremidade direita da célula._x000a_" promptTitle="Centro Hospitalar / Unidade Loca" prompt="Seleccione uma Opção da Lista">
          <x14:formula1>
            <xm:f>'--'!$G$3:$G$42</xm:f>
          </x14:formula1>
          <xm:sqref>B9</xm:sqref>
        </x14:dataValidation>
        <x14:dataValidation type="list" allowBlank="1" showInputMessage="1" showErrorMessage="1" errorTitle="Resposta Não Válida" error="Seleccionar uma das opções" promptTitle="Sim/Não" prompt="Indique se existe apoio todos os dias da semana durante todo o ano">
          <x14:formula1>
            <xm:f>'--'!$D$3:$D$4</xm:f>
          </x14:formula1>
          <xm:sqref>I74:I79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/>
  <dimension ref="B2:J269"/>
  <sheetViews>
    <sheetView showGridLines="0" showRowColHeaders="0" zoomScaleNormal="100" workbookViewId="0">
      <selection activeCell="B1" sqref="B1:I1048576"/>
    </sheetView>
  </sheetViews>
  <sheetFormatPr defaultColWidth="8.85546875" defaultRowHeight="15"/>
  <cols>
    <col min="1" max="1" width="8.85546875" customWidth="1"/>
    <col min="2" max="2" width="22" hidden="1" customWidth="1"/>
    <col min="3" max="6" width="8.85546875" hidden="1" customWidth="1"/>
    <col min="7" max="7" width="39.85546875" hidden="1" customWidth="1"/>
    <col min="8" max="8" width="15" hidden="1" customWidth="1"/>
    <col min="9" max="9" width="8.85546875" hidden="1" customWidth="1"/>
  </cols>
  <sheetData>
    <row r="2" spans="2:10">
      <c r="B2" s="36" t="s">
        <v>171</v>
      </c>
      <c r="D2" s="36" t="s">
        <v>31</v>
      </c>
      <c r="G2" s="36" t="s">
        <v>172</v>
      </c>
    </row>
    <row r="3" spans="2:10">
      <c r="B3" t="s">
        <v>173</v>
      </c>
      <c r="D3" t="s">
        <v>34</v>
      </c>
      <c r="G3" t="s">
        <v>174</v>
      </c>
      <c r="H3" t="s">
        <v>175</v>
      </c>
      <c r="J3" s="36" t="s">
        <v>176</v>
      </c>
    </row>
    <row r="4" spans="2:10">
      <c r="B4" t="s">
        <v>177</v>
      </c>
      <c r="D4" t="s">
        <v>35</v>
      </c>
      <c r="G4" t="s">
        <v>178</v>
      </c>
      <c r="H4" t="s">
        <v>179</v>
      </c>
    </row>
    <row r="5" spans="2:10">
      <c r="B5" t="s">
        <v>180</v>
      </c>
      <c r="G5" t="s">
        <v>181</v>
      </c>
      <c r="H5" t="s">
        <v>182</v>
      </c>
      <c r="J5" t="s">
        <v>183</v>
      </c>
    </row>
    <row r="6" spans="2:10">
      <c r="B6" t="s">
        <v>184</v>
      </c>
      <c r="D6" t="s">
        <v>185</v>
      </c>
      <c r="G6" t="s">
        <v>186</v>
      </c>
      <c r="H6" t="s">
        <v>187</v>
      </c>
    </row>
    <row r="7" spans="2:10">
      <c r="B7" t="s">
        <v>188</v>
      </c>
      <c r="D7" t="s">
        <v>189</v>
      </c>
      <c r="G7" t="s">
        <v>190</v>
      </c>
      <c r="H7" t="s">
        <v>191</v>
      </c>
    </row>
    <row r="8" spans="2:10">
      <c r="B8" t="s">
        <v>192</v>
      </c>
      <c r="D8" t="s">
        <v>35</v>
      </c>
      <c r="G8" t="s">
        <v>193</v>
      </c>
      <c r="H8" t="s">
        <v>194</v>
      </c>
    </row>
    <row r="9" spans="2:10">
      <c r="B9" t="s">
        <v>195</v>
      </c>
      <c r="G9" t="s">
        <v>196</v>
      </c>
      <c r="H9" t="s">
        <v>197</v>
      </c>
    </row>
    <row r="10" spans="2:10">
      <c r="D10" t="s">
        <v>198</v>
      </c>
      <c r="G10" t="s">
        <v>199</v>
      </c>
      <c r="H10" t="s">
        <v>200</v>
      </c>
    </row>
    <row r="11" spans="2:10">
      <c r="B11" s="36" t="s">
        <v>201</v>
      </c>
      <c r="D11" t="s">
        <v>202</v>
      </c>
      <c r="G11" t="s">
        <v>203</v>
      </c>
      <c r="H11" t="s">
        <v>204</v>
      </c>
    </row>
    <row r="12" spans="2:10">
      <c r="B12" s="38" t="s">
        <v>35</v>
      </c>
      <c r="D12" t="s">
        <v>205</v>
      </c>
      <c r="G12" t="s">
        <v>206</v>
      </c>
      <c r="H12" t="s">
        <v>207</v>
      </c>
    </row>
    <row r="13" spans="2:10">
      <c r="B13" t="s">
        <v>36</v>
      </c>
      <c r="G13" t="s">
        <v>208</v>
      </c>
      <c r="H13" t="s">
        <v>209</v>
      </c>
    </row>
    <row r="14" spans="2:10">
      <c r="B14" t="s">
        <v>210</v>
      </c>
      <c r="G14" t="s">
        <v>211</v>
      </c>
      <c r="H14" t="s">
        <v>212</v>
      </c>
    </row>
    <row r="15" spans="2:10">
      <c r="B15" t="s">
        <v>29</v>
      </c>
      <c r="G15" t="s">
        <v>213</v>
      </c>
      <c r="H15" t="s">
        <v>214</v>
      </c>
    </row>
    <row r="16" spans="2:10">
      <c r="C16" s="68"/>
      <c r="D16" s="69" t="s">
        <v>215</v>
      </c>
      <c r="E16" s="68"/>
      <c r="G16" t="s">
        <v>216</v>
      </c>
      <c r="H16" t="s">
        <v>217</v>
      </c>
    </row>
    <row r="17" spans="2:8">
      <c r="C17" s="68"/>
      <c r="D17" s="70">
        <v>2020</v>
      </c>
      <c r="E17" s="68"/>
      <c r="G17" t="s">
        <v>218</v>
      </c>
      <c r="H17" t="s">
        <v>219</v>
      </c>
    </row>
    <row r="18" spans="2:8" ht="14.45" customHeight="1">
      <c r="C18" s="242" t="s">
        <v>220</v>
      </c>
      <c r="D18" s="242"/>
      <c r="E18" s="242"/>
      <c r="G18" t="s">
        <v>221</v>
      </c>
      <c r="H18" t="s">
        <v>222</v>
      </c>
    </row>
    <row r="19" spans="2:8">
      <c r="C19" s="242"/>
      <c r="D19" s="242"/>
      <c r="E19" s="242"/>
      <c r="G19" t="s">
        <v>223</v>
      </c>
      <c r="H19" t="s">
        <v>224</v>
      </c>
    </row>
    <row r="20" spans="2:8">
      <c r="C20" s="242"/>
      <c r="D20" s="242"/>
      <c r="E20" s="242"/>
      <c r="G20" t="s">
        <v>225</v>
      </c>
      <c r="H20" t="s">
        <v>226</v>
      </c>
    </row>
    <row r="21" spans="2:8">
      <c r="C21" s="242"/>
      <c r="D21" s="242"/>
      <c r="E21" s="242"/>
      <c r="G21" t="s">
        <v>227</v>
      </c>
      <c r="H21" t="s">
        <v>228</v>
      </c>
    </row>
    <row r="22" spans="2:8">
      <c r="C22" s="242"/>
      <c r="D22" s="242"/>
      <c r="E22" s="242"/>
      <c r="G22" t="s">
        <v>229</v>
      </c>
      <c r="H22" t="s">
        <v>230</v>
      </c>
    </row>
    <row r="23" spans="2:8">
      <c r="C23" s="242"/>
      <c r="D23" s="242"/>
      <c r="E23" s="242"/>
      <c r="G23" t="s">
        <v>231</v>
      </c>
      <c r="H23" t="s">
        <v>232</v>
      </c>
    </row>
    <row r="24" spans="2:8">
      <c r="C24" s="242"/>
      <c r="D24" s="242"/>
      <c r="E24" s="242"/>
      <c r="G24" t="s">
        <v>234</v>
      </c>
      <c r="H24" t="s">
        <v>235</v>
      </c>
    </row>
    <row r="25" spans="2:8">
      <c r="G25" t="s">
        <v>237</v>
      </c>
      <c r="H25" t="s">
        <v>238</v>
      </c>
    </row>
    <row r="26" spans="2:8">
      <c r="B26" s="101">
        <f ca="1">NOW()</f>
        <v>43815.468504398152</v>
      </c>
      <c r="C26" s="102" t="s">
        <v>236</v>
      </c>
      <c r="D26" s="103"/>
      <c r="G26" t="s">
        <v>240</v>
      </c>
      <c r="H26" t="s">
        <v>241</v>
      </c>
    </row>
    <row r="27" spans="2:8">
      <c r="B27" s="104">
        <f ca="1">YEAR(B26)</f>
        <v>2019</v>
      </c>
      <c r="C27" s="105" t="s">
        <v>239</v>
      </c>
      <c r="D27" s="106"/>
      <c r="G27" t="s">
        <v>243</v>
      </c>
      <c r="H27" t="s">
        <v>244</v>
      </c>
    </row>
    <row r="28" spans="2:8">
      <c r="B28" s="104">
        <f ca="1">MONTH(B26)</f>
        <v>12</v>
      </c>
      <c r="C28" s="105" t="s">
        <v>242</v>
      </c>
      <c r="D28" s="106"/>
      <c r="G28" t="s">
        <v>246</v>
      </c>
      <c r="H28" t="s">
        <v>247</v>
      </c>
    </row>
    <row r="29" spans="2:8">
      <c r="B29" s="104">
        <f ca="1">DAY(B26)</f>
        <v>16</v>
      </c>
      <c r="C29" s="105" t="s">
        <v>245</v>
      </c>
      <c r="D29" s="106"/>
      <c r="G29" t="s">
        <v>295</v>
      </c>
      <c r="H29" t="s">
        <v>233</v>
      </c>
    </row>
    <row r="30" spans="2:8">
      <c r="B30" s="104">
        <f ca="1">HOUR(B26)</f>
        <v>11</v>
      </c>
      <c r="C30" s="105" t="s">
        <v>248</v>
      </c>
      <c r="D30" s="106"/>
      <c r="G30" t="s">
        <v>249</v>
      </c>
      <c r="H30" t="s">
        <v>250</v>
      </c>
    </row>
    <row r="31" spans="2:8">
      <c r="B31" s="104">
        <f ca="1">MINUTE(B26)</f>
        <v>14</v>
      </c>
      <c r="C31" s="105" t="s">
        <v>251</v>
      </c>
      <c r="D31" s="106"/>
      <c r="G31" t="s">
        <v>252</v>
      </c>
      <c r="H31" t="s">
        <v>253</v>
      </c>
    </row>
    <row r="32" spans="2:8">
      <c r="B32" s="107">
        <f ca="1">WEEKDAY(B26)</f>
        <v>2</v>
      </c>
      <c r="C32" s="30" t="s">
        <v>254</v>
      </c>
      <c r="D32" s="106"/>
      <c r="G32" t="s">
        <v>255</v>
      </c>
      <c r="H32" t="s">
        <v>256</v>
      </c>
    </row>
    <row r="33" spans="2:8">
      <c r="B33" s="104" t="str">
        <f ca="1">VLOOKUP(B32,B35:C41,2)</f>
        <v>Segunda-feira</v>
      </c>
      <c r="C33" s="105" t="s">
        <v>254</v>
      </c>
      <c r="D33" s="106"/>
      <c r="G33" t="s">
        <v>257</v>
      </c>
      <c r="H33" t="s">
        <v>258</v>
      </c>
    </row>
    <row r="34" spans="2:8">
      <c r="B34" s="104" t="str">
        <f ca="1">VLOOKUP(MONTH(B26),B43:C54,2)</f>
        <v>dezembro</v>
      </c>
      <c r="C34" s="105" t="s">
        <v>259</v>
      </c>
      <c r="D34" s="106"/>
      <c r="G34" t="s">
        <v>260</v>
      </c>
      <c r="H34" t="s">
        <v>261</v>
      </c>
    </row>
    <row r="35" spans="2:8">
      <c r="B35" s="113">
        <v>1</v>
      </c>
      <c r="C35" s="114" t="s">
        <v>262</v>
      </c>
      <c r="D35" s="115"/>
      <c r="G35" t="s">
        <v>263</v>
      </c>
      <c r="H35" t="s">
        <v>264</v>
      </c>
    </row>
    <row r="36" spans="2:8">
      <c r="B36" s="107">
        <v>2</v>
      </c>
      <c r="C36" s="105" t="s">
        <v>265</v>
      </c>
      <c r="D36" s="106"/>
      <c r="G36" t="s">
        <v>266</v>
      </c>
      <c r="H36" t="s">
        <v>241</v>
      </c>
    </row>
    <row r="37" spans="2:8">
      <c r="B37" s="107">
        <v>3</v>
      </c>
      <c r="C37" s="105" t="s">
        <v>267</v>
      </c>
      <c r="D37" s="106"/>
      <c r="G37" t="s">
        <v>268</v>
      </c>
      <c r="H37" t="s">
        <v>269</v>
      </c>
    </row>
    <row r="38" spans="2:8">
      <c r="B38" s="107">
        <v>4</v>
      </c>
      <c r="C38" s="105" t="s">
        <v>270</v>
      </c>
      <c r="D38" s="106"/>
      <c r="G38" t="s">
        <v>271</v>
      </c>
      <c r="H38" t="s">
        <v>272</v>
      </c>
    </row>
    <row r="39" spans="2:8">
      <c r="B39" s="107">
        <v>5</v>
      </c>
      <c r="C39" s="105" t="s">
        <v>273</v>
      </c>
      <c r="D39" s="106"/>
      <c r="G39" t="s">
        <v>274</v>
      </c>
      <c r="H39" t="s">
        <v>275</v>
      </c>
    </row>
    <row r="40" spans="2:8">
      <c r="B40" s="107">
        <v>6</v>
      </c>
      <c r="C40" s="105" t="s">
        <v>276</v>
      </c>
      <c r="D40" s="106"/>
      <c r="G40" t="s">
        <v>277</v>
      </c>
      <c r="H40" t="s">
        <v>278</v>
      </c>
    </row>
    <row r="41" spans="2:8">
      <c r="B41" s="108">
        <v>7</v>
      </c>
      <c r="C41" s="109" t="s">
        <v>279</v>
      </c>
      <c r="D41" s="110"/>
      <c r="G41" t="s">
        <v>280</v>
      </c>
      <c r="H41" t="s">
        <v>281</v>
      </c>
    </row>
    <row r="42" spans="2:8">
      <c r="B42" s="107"/>
      <c r="D42" s="106"/>
      <c r="G42" t="s">
        <v>29</v>
      </c>
      <c r="H42" t="s">
        <v>282</v>
      </c>
    </row>
    <row r="43" spans="2:8">
      <c r="B43" s="113">
        <v>1</v>
      </c>
      <c r="C43" s="114" t="s">
        <v>283</v>
      </c>
      <c r="D43" s="115"/>
    </row>
    <row r="44" spans="2:8">
      <c r="B44" s="107">
        <v>2</v>
      </c>
      <c r="C44" s="105" t="s">
        <v>284</v>
      </c>
      <c r="D44" s="106"/>
    </row>
    <row r="45" spans="2:8">
      <c r="B45" s="107">
        <v>3</v>
      </c>
      <c r="C45" s="105" t="s">
        <v>285</v>
      </c>
      <c r="D45" s="106"/>
    </row>
    <row r="46" spans="2:8">
      <c r="B46" s="107">
        <v>4</v>
      </c>
      <c r="C46" s="105" t="s">
        <v>286</v>
      </c>
      <c r="D46" s="106"/>
    </row>
    <row r="47" spans="2:8">
      <c r="B47" s="107">
        <v>5</v>
      </c>
      <c r="C47" s="105" t="s">
        <v>287</v>
      </c>
      <c r="D47" s="106"/>
    </row>
    <row r="48" spans="2:8">
      <c r="B48" s="107">
        <v>6</v>
      </c>
      <c r="C48" s="105" t="s">
        <v>288</v>
      </c>
      <c r="D48" s="106"/>
    </row>
    <row r="49" spans="2:4">
      <c r="B49" s="107">
        <v>7</v>
      </c>
      <c r="C49" s="105" t="s">
        <v>289</v>
      </c>
      <c r="D49" s="106"/>
    </row>
    <row r="50" spans="2:4">
      <c r="B50" s="107">
        <v>8</v>
      </c>
      <c r="C50" s="105" t="s">
        <v>290</v>
      </c>
      <c r="D50" s="106"/>
    </row>
    <row r="51" spans="2:4">
      <c r="B51" s="107">
        <v>9</v>
      </c>
      <c r="C51" s="105" t="s">
        <v>291</v>
      </c>
      <c r="D51" s="106"/>
    </row>
    <row r="52" spans="2:4">
      <c r="B52" s="107">
        <v>10</v>
      </c>
      <c r="C52" s="105" t="s">
        <v>292</v>
      </c>
      <c r="D52" s="106"/>
    </row>
    <row r="53" spans="2:4">
      <c r="B53" s="107">
        <v>11</v>
      </c>
      <c r="C53" s="105" t="s">
        <v>293</v>
      </c>
      <c r="D53" s="106"/>
    </row>
    <row r="54" spans="2:4">
      <c r="B54" s="108">
        <v>12</v>
      </c>
      <c r="C54" s="109" t="s">
        <v>294</v>
      </c>
      <c r="D54" s="110"/>
    </row>
    <row r="269" spans="2:2">
      <c r="B269" t="str">
        <f ca="1">'--'!B33&amp;", às "</f>
        <v xml:space="preserve">Segunda-feira, às </v>
      </c>
    </row>
  </sheetData>
  <sheetProtection algorithmName="SHA-512" hashValue="oI5RZeiYI8hLSrji1wViFYSBlBlnLflZbSvDaqrEz6R3EzEdIPnWqzzKL2AvrjaI1uE1d0gImyOdoX+Bwcgxjg==" saltValue="vaaj1+W0f0xZZiv6SE/9Dw==" spinCount="100000" sheet="1" objects="1" scenarios="1" selectLockedCells="1" selectUnlockedCells="1"/>
  <sortState ref="G3:H41">
    <sortCondition ref="G3"/>
  </sortState>
  <mergeCells count="1">
    <mergeCell ref="C18:E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INSTRUÇÕES</vt:lpstr>
      <vt:lpstr>Inquérito de Caracterização</vt:lpstr>
      <vt:lpstr>--</vt:lpstr>
    </vt:vector>
  </TitlesOfParts>
  <Manager/>
  <Company>chtmad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EURICO J GASPAR;HUGO TAVARES</dc:creator>
  <cp:keywords/>
  <dc:description/>
  <cp:lastModifiedBy>Hugo Tavares</cp:lastModifiedBy>
  <cp:revision/>
  <dcterms:created xsi:type="dcterms:W3CDTF">2018-05-09T14:05:19Z</dcterms:created>
  <dcterms:modified xsi:type="dcterms:W3CDTF">2019-12-16T11:14:51Z</dcterms:modified>
  <cp:category/>
  <cp:contentStatus/>
</cp:coreProperties>
</file>