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EsteLivro"/>
  <mc:AlternateContent xmlns:mc="http://schemas.openxmlformats.org/markup-compatibility/2006">
    <mc:Choice Requires="x15">
      <x15ac:absPath xmlns:x15ac="http://schemas.microsoft.com/office/spreadsheetml/2010/11/ac" url="R:\01. IMED\09. PCN\19 _26.01.2022\04 Emails\Ponto 10\"/>
    </mc:Choice>
  </mc:AlternateContent>
  <xr:revisionPtr revIDLastSave="0" documentId="8_{FF60502B-AD15-4D2A-8D2A-F88CD771DB8B}" xr6:coauthVersionLast="47" xr6:coauthVersionMax="47" xr10:uidLastSave="{00000000-0000-0000-0000-000000000000}"/>
  <bookViews>
    <workbookView xWindow="-120" yWindow="-120" windowWidth="29040" windowHeight="15840" autoFilterDateGrouping="0" xr2:uid="{00000000-000D-0000-FFFF-FFFF00000000}"/>
  </bookViews>
  <sheets>
    <sheet name="INSTRUÇÕES" sheetId="1" r:id="rId1"/>
    <sheet name="Inquérito de Caracterização" sheetId="2" r:id="rId2"/>
    <sheet name="--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 l="1"/>
  <c r="B3" i="1" s="1"/>
  <c r="B15" i="2" s="1"/>
  <c r="I148" i="2" l="1"/>
  <c r="F146" i="2"/>
  <c r="H148" i="2"/>
  <c r="D146" i="2"/>
  <c r="B18" i="2"/>
  <c r="B27" i="2"/>
  <c r="H170" i="2"/>
  <c r="E170" i="2"/>
  <c r="G170" i="2"/>
  <c r="I170" i="2" l="1"/>
  <c r="E197" i="2"/>
  <c r="D197" i="2"/>
  <c r="C197" i="2"/>
  <c r="C188" i="2"/>
  <c r="E188" i="2"/>
  <c r="D188" i="2"/>
  <c r="E141" i="2"/>
  <c r="E133" i="2"/>
  <c r="E127" i="2"/>
  <c r="C141" i="2"/>
  <c r="C133" i="2"/>
  <c r="C127" i="2"/>
  <c r="E120" i="2"/>
  <c r="C120" i="2"/>
  <c r="E46" i="2"/>
  <c r="C47" i="2"/>
  <c r="D47" i="2"/>
  <c r="B37" i="2"/>
  <c r="B3" i="2"/>
  <c r="I138" i="2"/>
  <c r="I137" i="2"/>
  <c r="I121" i="2"/>
  <c r="I23" i="2"/>
  <c r="I22" i="2"/>
  <c r="I21" i="2"/>
  <c r="I135" i="2" l="1"/>
  <c r="I165" i="2"/>
  <c r="H165" i="2"/>
  <c r="I164" i="2"/>
  <c r="H164" i="2"/>
  <c r="I167" i="2"/>
  <c r="H167" i="2"/>
  <c r="I166" i="2"/>
  <c r="H166" i="2"/>
  <c r="H198" i="2"/>
  <c r="H189" i="2"/>
  <c r="I67" i="2"/>
  <c r="I66" i="2"/>
  <c r="B26" i="3" l="1"/>
  <c r="B34" i="3" s="1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69" i="2"/>
  <c r="H169" i="2"/>
  <c r="I168" i="2"/>
  <c r="H168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49" i="2"/>
  <c r="H149" i="2"/>
  <c r="I143" i="2"/>
  <c r="I142" i="2"/>
  <c r="I136" i="2"/>
  <c r="I134" i="2"/>
  <c r="I130" i="2"/>
  <c r="F130" i="2"/>
  <c r="D130" i="2"/>
  <c r="I129" i="2"/>
  <c r="I128" i="2"/>
  <c r="I124" i="2"/>
  <c r="I123" i="2"/>
  <c r="I122" i="2"/>
  <c r="I70" i="2"/>
  <c r="I69" i="2"/>
  <c r="I68" i="2"/>
  <c r="I65" i="2"/>
  <c r="I64" i="2"/>
  <c r="I63" i="2"/>
  <c r="I62" i="2"/>
  <c r="I61" i="2"/>
  <c r="I60" i="2"/>
  <c r="I59" i="2"/>
  <c r="I58" i="2"/>
  <c r="I57" i="2"/>
  <c r="I56" i="2"/>
  <c r="I55" i="2"/>
  <c r="I53" i="2"/>
  <c r="I52" i="2"/>
  <c r="I51" i="2"/>
  <c r="I50" i="2"/>
  <c r="I49" i="2"/>
  <c r="I48" i="2"/>
  <c r="C43" i="2"/>
  <c r="G33" i="2"/>
  <c r="F33" i="2"/>
  <c r="E33" i="2"/>
  <c r="D33" i="2"/>
  <c r="C33" i="2"/>
  <c r="I32" i="2"/>
  <c r="I31" i="2"/>
  <c r="I30" i="2"/>
  <c r="I29" i="2"/>
  <c r="G24" i="2"/>
  <c r="F24" i="2"/>
  <c r="E24" i="2"/>
  <c r="D24" i="2"/>
  <c r="C24" i="2"/>
  <c r="I20" i="2"/>
  <c r="I24" i="2" s="1"/>
  <c r="H9" i="2"/>
  <c r="C8" i="2"/>
  <c r="H5" i="2"/>
  <c r="I33" i="2" l="1"/>
  <c r="B27" i="3"/>
  <c r="B29" i="3"/>
  <c r="B31" i="3"/>
  <c r="B28" i="3"/>
  <c r="B30" i="3"/>
  <c r="B32" i="3"/>
  <c r="B33" i="3" s="1"/>
  <c r="B269" i="3" l="1"/>
  <c r="B2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Eurico Jorge Gaspar</author>
  </authors>
  <commentList>
    <comment ref="C38" authorId="0" shapeId="0" xr:uid="{00000000-0006-0000-0100-000001000000}">
      <text>
        <r>
          <rPr>
            <sz val="9"/>
            <color indexed="81"/>
            <rFont val="Tahoma"/>
            <family val="2"/>
          </rPr>
          <t>Contabilizar todos os internos do 1º ano atribuidos do própro Serviço a 31 de dezembro 2020, mesmo os que estão a fazer estágios noutras instituições.</t>
        </r>
      </text>
    </comment>
    <comment ref="C39" authorId="0" shapeId="0" xr:uid="{00000000-0006-0000-0100-000002000000}">
      <text>
        <r>
          <rPr>
            <sz val="9"/>
            <color indexed="81"/>
            <rFont val="Tahoma"/>
            <family val="2"/>
          </rPr>
          <t>Contabilizar todos os internos do 1º ano atribuidos do própro Serviço a 31 de dezembro 2020, mesmo os que estão a fazer estágios noutras instituições.</t>
        </r>
      </text>
    </comment>
    <comment ref="G4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Indicar o somatório de </t>
        </r>
        <r>
          <rPr>
            <u/>
            <sz val="9"/>
            <color indexed="81"/>
            <rFont val="Tahoma"/>
            <family val="2"/>
          </rPr>
          <t>todas</t>
        </r>
        <r>
          <rPr>
            <sz val="9"/>
            <color indexed="81"/>
            <rFont val="Tahoma"/>
            <family val="2"/>
          </rPr>
          <t xml:space="preserve"> as horas semanais em consulta efetuado por </t>
        </r>
        <r>
          <rPr>
            <u/>
            <sz val="9"/>
            <color indexed="81"/>
            <rFont val="Tahoma"/>
            <family val="2"/>
          </rPr>
          <t>todos</t>
        </r>
        <r>
          <rPr>
            <sz val="9"/>
            <color indexed="81"/>
            <rFont val="Tahoma"/>
            <family val="2"/>
          </rPr>
          <t xml:space="preserve"> os médicos da área em análise</t>
        </r>
      </text>
    </comment>
    <comment ref="C48" authorId="0" shapeId="0" xr:uid="{00000000-0006-0000-0100-000004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48" authorId="0" shapeId="0" xr:uid="{00000000-0006-0000-0100-000005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49" authorId="0" shapeId="0" xr:uid="{00000000-0006-0000-0100-000006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49" authorId="0" shapeId="0" xr:uid="{00000000-0006-0000-0100-000007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64" authorId="0" shapeId="0" xr:uid="{00000000-0006-0000-0100-000008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4" authorId="0" shapeId="0" xr:uid="{00000000-0006-0000-0100-000009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4" authorId="0" shapeId="0" xr:uid="{00000000-0006-0000-0100-00000A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5" authorId="0" shapeId="0" xr:uid="{00000000-0006-0000-0100-00000B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5" authorId="0" shapeId="0" xr:uid="{00000000-0006-0000-0100-00000C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66" authorId="0" shapeId="0" xr:uid="{00000000-0006-0000-0100-00000D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6" authorId="0" shapeId="0" xr:uid="{00000000-0006-0000-0100-00000E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6" authorId="0" shapeId="0" xr:uid="{00000000-0006-0000-0100-00000F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7" authorId="0" shapeId="0" xr:uid="{00000000-0006-0000-0100-000010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7" authorId="0" shapeId="0" xr:uid="{00000000-0006-0000-0100-000011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7" authorId="0" shapeId="0" xr:uid="{00000000-0006-0000-0100-000012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8" authorId="0" shapeId="0" xr:uid="{00000000-0006-0000-0100-000013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8" authorId="0" shapeId="0" xr:uid="{00000000-0006-0000-0100-000014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8" authorId="0" shapeId="0" xr:uid="{00000000-0006-0000-0100-000015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9" authorId="0" shapeId="0" xr:uid="{00000000-0006-0000-0100-000016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9" authorId="0" shapeId="0" xr:uid="{00000000-0006-0000-0100-000017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9" authorId="0" shapeId="0" xr:uid="{00000000-0006-0000-0100-000018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70" authorId="0" shapeId="0" xr:uid="{00000000-0006-0000-0100-000019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70" authorId="0" shapeId="0" xr:uid="{00000000-0006-0000-0100-00001A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70" authorId="0" shapeId="0" xr:uid="{00000000-0006-0000-0100-00001B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G71" authorId="0" shapeId="0" xr:uid="{00000000-0006-0000-0100-00001C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G72" authorId="0" shapeId="0" xr:uid="{00000000-0006-0000-0100-00001D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B98" authorId="0" shapeId="0" xr:uid="{00000000-0006-0000-0100-00001E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horas em PF e Prevenção</t>
        </r>
      </text>
    </comment>
    <comment ref="B99" authorId="0" shapeId="0" xr:uid="{00000000-0006-0000-0100-00001F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só horas em PF</t>
        </r>
      </text>
    </comment>
    <comment ref="B101" authorId="0" shapeId="0" xr:uid="{00000000-0006-0000-0100-000020000000}">
      <text>
        <r>
          <rPr>
            <sz val="9"/>
            <color indexed="81"/>
            <rFont val="Tahoma"/>
            <family val="2"/>
          </rPr>
          <t>Numero de horas por dia, exclusivamente atribuido a Pediatra especialista (exclui internos)</t>
        </r>
      </text>
    </comment>
    <comment ref="B149" authorId="0" shapeId="0" xr:uid="{00000000-0006-0000-0100-000021000000}">
      <text>
        <r>
          <rPr>
            <sz val="9"/>
            <color indexed="81"/>
            <rFont val="Tahoma"/>
            <family val="2"/>
          </rPr>
          <t xml:space="preserve">Contabilizar </t>
        </r>
        <r>
          <rPr>
            <b/>
            <sz val="9"/>
            <color indexed="81"/>
            <rFont val="Tahoma"/>
            <family val="2"/>
          </rPr>
          <t>apenas</t>
        </r>
        <r>
          <rPr>
            <sz val="9"/>
            <color indexed="81"/>
            <rFont val="Tahoma"/>
            <family val="2"/>
          </rPr>
          <t xml:space="preserve"> as consultas de Pediatria Geral. </t>
        </r>
        <r>
          <rPr>
            <b/>
            <sz val="9"/>
            <color indexed="81"/>
            <rFont val="Tahoma"/>
            <family val="2"/>
          </rPr>
          <t>Não incluir</t>
        </r>
        <r>
          <rPr>
            <sz val="9"/>
            <color indexed="81"/>
            <rFont val="Tahoma"/>
            <family val="2"/>
          </rPr>
          <t xml:space="preserve"> as consultas de subespecialidade ou as consultas agrupadas por patologia e que estão incluidas nas consultas individualizadas</t>
        </r>
      </text>
    </comment>
    <comment ref="D149" authorId="0" shapeId="0" xr:uid="{00000000-0006-0000-0100-000022000000}">
      <text>
        <r>
          <rPr>
            <sz val="9"/>
            <color indexed="81"/>
            <rFont val="Tahoma"/>
            <family val="2"/>
          </rPr>
          <t>Não inclui consultas individualizadas</t>
        </r>
      </text>
    </comment>
    <comment ref="E149" authorId="0" shapeId="0" xr:uid="{00000000-0006-0000-0100-000023000000}">
      <text>
        <r>
          <rPr>
            <sz val="9"/>
            <color indexed="81"/>
            <rFont val="Tahoma"/>
            <family val="2"/>
          </rPr>
          <t>Não inclui consultas individualizadas.
Deve ser introduzido o numero total de consultas (Primeiras e subsequentes)</t>
        </r>
      </text>
    </comment>
    <comment ref="F149" authorId="0" shapeId="0" xr:uid="{00000000-0006-0000-0100-000024000000}">
      <text>
        <r>
          <rPr>
            <sz val="9"/>
            <color indexed="81"/>
            <rFont val="Tahoma"/>
            <family val="2"/>
          </rPr>
          <t>Não inclui consultas individualizadas</t>
        </r>
      </text>
    </comment>
    <comment ref="G149" authorId="0" shapeId="0" xr:uid="{00000000-0006-0000-0100-000025000000}">
      <text>
        <r>
          <rPr>
            <sz val="9"/>
            <color indexed="81"/>
            <rFont val="Tahoma"/>
            <family val="2"/>
          </rPr>
          <t>Não inclui consultas individualizadas.
Deve ser introduzido o numero total de consultas (Primeiras e subsequentes)</t>
        </r>
      </text>
    </comment>
    <comment ref="D170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Soma automatica do numero total de primeiras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E170" authorId="0" shapeId="0" xr:uid="{00000000-0006-0000-0100-000027000000}">
      <text>
        <r>
          <rPr>
            <sz val="9"/>
            <color indexed="81"/>
            <rFont val="Tahoma"/>
            <family val="2"/>
          </rPr>
          <t xml:space="preserve">Soma automatica do numero total de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F170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Soma automatica do numero total de primeiras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G170" authorId="0" shapeId="0" xr:uid="{00000000-0006-0000-0100-000029000000}">
      <text>
        <r>
          <rPr>
            <sz val="9"/>
            <color indexed="81"/>
            <rFont val="Tahoma"/>
            <family val="2"/>
          </rPr>
          <t xml:space="preserve">Soma automatica do numero total de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H170" authorId="0" shapeId="0" xr:uid="{00000000-0006-0000-0100-00002A000000}">
      <text>
        <r>
          <rPr>
            <sz val="9"/>
            <color indexed="81"/>
            <rFont val="Tahoma"/>
            <family val="2"/>
          </rPr>
          <t>Variação do numero total de primeiras consultas entre o Ano e o Ano-1</t>
        </r>
      </text>
    </comment>
    <comment ref="I170" authorId="0" shapeId="0" xr:uid="{00000000-0006-0000-0100-00002B000000}">
      <text>
        <r>
          <rPr>
            <sz val="9"/>
            <color indexed="81"/>
            <rFont val="Tahoma"/>
            <family val="2"/>
          </rPr>
          <t>Variação do numero total de consultas entre o Ano e o Ano-1</t>
        </r>
      </text>
    </comment>
  </commentList>
</comments>
</file>

<file path=xl/sharedStrings.xml><?xml version="1.0" encoding="utf-8"?>
<sst xmlns="http://schemas.openxmlformats.org/spreadsheetml/2006/main" count="380" uniqueCount="345">
  <si>
    <t>Colégio de Pediatria da Ordem dos Médicos</t>
  </si>
  <si>
    <t>Inquérito de Caracterização dos Serviços de Pediatria para atribuição de idoneidade formativa para o ano de</t>
  </si>
  <si>
    <t>Caro(a) colega</t>
  </si>
  <si>
    <r>
      <t xml:space="preserve">Enviamos um novo formato de ficheiro para recolha dos dados de caracterização dos Serviços de Pediatria para atribuição de Idoneidade Formativa. </t>
    </r>
    <r>
      <rPr>
        <b/>
        <sz val="12"/>
        <color rgb="FF1E4E79"/>
        <rFont val="Calibri (corpo)_x0000_"/>
      </rPr>
      <t xml:space="preserve">Antes de iniciar o preenchimento, por favor leia </t>
    </r>
    <r>
      <rPr>
        <b/>
        <u/>
        <sz val="12"/>
        <color rgb="FF1E4E79"/>
        <rFont val="Calibri (corpo)_x0000_"/>
      </rPr>
      <t>todas</t>
    </r>
    <r>
      <rPr>
        <b/>
        <sz val="12"/>
        <color rgb="FF1E4E79"/>
        <rFont val="Calibri (corpo)_x0000_"/>
      </rPr>
      <t xml:space="preserve"> as instruções desta página.</t>
    </r>
    <r>
      <rPr>
        <sz val="12"/>
        <rFont val="Calibri"/>
        <family val="2"/>
      </rPr>
      <t xml:space="preserve"> </t>
    </r>
  </si>
  <si>
    <t>Para o  preenchimento do mesmo apenas terá que adicionar a informação solicitada em dois tipos de células que mudam de cor assim que preenchidas:</t>
  </si>
  <si>
    <r>
      <t xml:space="preserve">Células de </t>
    </r>
    <r>
      <rPr>
        <sz val="11"/>
        <color rgb="FFFFC000"/>
        <rFont val="Calibri"/>
        <family val="2"/>
      </rPr>
      <t xml:space="preserve">cor </t>
    </r>
    <r>
      <rPr>
        <u/>
        <sz val="11"/>
        <color rgb="FFFFC000"/>
        <rFont val="Calibri"/>
        <family val="2"/>
      </rPr>
      <t>LARANJA</t>
    </r>
  </si>
  <si>
    <t>Escolher opção da lista disponível. Quando selecionar a célula, surgirá à direita um botão com um triangulo preto, que ao "clicar" abrirá o menu de escolha das opções.</t>
  </si>
  <si>
    <r>
      <t xml:space="preserve">Células de </t>
    </r>
    <r>
      <rPr>
        <sz val="11"/>
        <color rgb="FFA5A5A5"/>
        <rFont val="Calibri"/>
        <family val="2"/>
      </rPr>
      <t xml:space="preserve">cor </t>
    </r>
    <r>
      <rPr>
        <u/>
        <sz val="11"/>
        <color rgb="FFA5A5A5"/>
        <rFont val="Calibri"/>
        <family val="2"/>
      </rPr>
      <t>CINZENTA</t>
    </r>
  </si>
  <si>
    <t>Introduzir informação numérica ou texto solicitada</t>
  </si>
  <si>
    <r>
      <t xml:space="preserve">Só deve introduzir a informação relevante. Quando não houver informação para o item pretendido, deve deixar a célula sem dados introduzidos que vai permanecer com a cor de formatação original (Laranja ou Cinzento). </t>
    </r>
    <r>
      <rPr>
        <b/>
        <sz val="12"/>
        <color theme="1"/>
        <rFont val="Calibri"/>
        <family val="2"/>
      </rPr>
      <t>Os dados estatísticos solicitados dizem respeito aos dois últimos anos de atividade assistencial/científica. Caso não consiga obter os dados para o total do ano indique na célula respetiva o valor apurado e em notas indique o período a que se referem os dados introduzidos.</t>
    </r>
  </si>
  <si>
    <r>
      <t xml:space="preserve">Por razões de segurança e análise dos dados enviados, </t>
    </r>
    <r>
      <rPr>
        <b/>
        <u/>
        <sz val="12"/>
        <rFont val="Calibri"/>
        <family val="2"/>
      </rPr>
      <t>deverão</t>
    </r>
    <r>
      <rPr>
        <sz val="12"/>
        <rFont val="Calibri"/>
        <family val="2"/>
      </rPr>
      <t xml:space="preserve"> ser enviados </t>
    </r>
    <r>
      <rPr>
        <b/>
        <u/>
        <sz val="12"/>
        <rFont val="Calibri"/>
        <family val="2"/>
      </rPr>
      <t>dois</t>
    </r>
    <r>
      <rPr>
        <sz val="12"/>
        <rFont val="Calibri"/>
        <family val="2"/>
      </rPr>
      <t xml:space="preserve"> ficheiros, um em formato PDF (ACROBAT) e outro em formato XLS ou XLSX (EXCEL).</t>
    </r>
  </si>
  <si>
    <r>
      <t xml:space="preserve">Antes de iniciar o preenchimento deverá </t>
    </r>
    <r>
      <rPr>
        <b/>
        <sz val="12"/>
        <rFont val="Calibri"/>
        <family val="2"/>
      </rPr>
      <t>Ativar o Conteúdo</t>
    </r>
    <r>
      <rPr>
        <sz val="12"/>
        <rFont val="Calibri"/>
        <family val="2"/>
      </rPr>
      <t xml:space="preserve"> (barra amarela em cima). Em algumas versões de Excel pode ser necessário activar os Macros (surgirá informação na barra acima; selecionar opções e "habilitar o conteúdo"). Isso é essencial para que o preenchimento decorra normalmente.</t>
    </r>
  </si>
  <si>
    <r>
      <rPr>
        <b/>
        <sz val="12"/>
        <rFont val="Calibri"/>
        <family val="2"/>
      </rPr>
      <t>DEVERÁ GRAVAR ESTE FICHEIRO NO AMBIENTE DE TRABALHO</t>
    </r>
    <r>
      <rPr>
        <sz val="12"/>
        <rFont val="Calibri"/>
        <family val="2"/>
      </rPr>
      <t xml:space="preserve"> </t>
    </r>
    <r>
      <rPr>
        <u/>
        <sz val="12"/>
        <rFont val="Calibri"/>
        <family val="2"/>
      </rPr>
      <t>com o nome do seu hospital após o título atual</t>
    </r>
    <r>
      <rPr>
        <sz val="12"/>
        <rFont val="Calibri"/>
        <family val="2"/>
      </rPr>
      <t xml:space="preserve"> (ex: Inquérito de avaliação idoneidade_CHXXXXX) </t>
    </r>
    <r>
      <rPr>
        <b/>
        <sz val="12"/>
        <rFont val="Calibri"/>
        <family val="2"/>
      </rPr>
      <t>antes de iniciar o preenchimento do mesmo</t>
    </r>
    <r>
      <rPr>
        <sz val="12"/>
        <rFont val="Calibri"/>
        <family val="2"/>
      </rPr>
      <t>. No final do preenchimento clique no ícone com o desenho de uma disquete. Será automaticamente criado um ficheiro PDF no Ambiente de Trabalho do seu computador com o mesmo nome.</t>
    </r>
  </si>
  <si>
    <r>
      <t xml:space="preserve">Solicitamos que envie em simultaneo para os endereços de correrio eletronico da Ordem dos Médicos  </t>
    </r>
    <r>
      <rPr>
        <sz val="12"/>
        <color rgb="FF0070C0"/>
        <rFont val="Calibri"/>
        <family val="2"/>
      </rPr>
      <t>colegios@ordemdosmedicos.pt</t>
    </r>
    <r>
      <rPr>
        <sz val="12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</rPr>
      <t>e</t>
    </r>
    <r>
      <rPr>
        <sz val="12"/>
        <color theme="1"/>
        <rFont val="Calibri"/>
        <family val="2"/>
      </rPr>
      <t xml:space="preserve"> </t>
    </r>
    <r>
      <rPr>
        <sz val="12"/>
        <color rgb="FF0070C0"/>
        <rFont val="Calibri"/>
        <family val="2"/>
      </rPr>
      <t>pediatria@colegiosordemdosmedicos.pt</t>
    </r>
    <r>
      <rPr>
        <sz val="12"/>
        <color theme="1"/>
        <rFont val="Calibri"/>
        <family val="2"/>
      </rPr>
      <t>, que permitirá maior celeridade no processamento da informação.</t>
    </r>
  </si>
  <si>
    <t>Ao enviar o PDF (ACROBAT) gerado para o email (Internato Médico do Hospital e/ou CRIM), é considerado que a resposta ao inquérito se encontra validada pelo Diretor do Serviço na data e hora inscrita no ficheiro.</t>
  </si>
  <si>
    <t>Clique aqui para iniciar o preenchimento</t>
  </si>
  <si>
    <t>Inquérito de Caracterização dos Serviços de Pediatria para atribuição de idoneidade formativa</t>
  </si>
  <si>
    <r>
      <t xml:space="preserve">Preencher apenas as células </t>
    </r>
    <r>
      <rPr>
        <b/>
        <sz val="16"/>
        <color theme="7"/>
        <rFont val="Calibri"/>
        <family val="2"/>
      </rPr>
      <t>côr de</t>
    </r>
    <r>
      <rPr>
        <b/>
        <u/>
        <sz val="16"/>
        <color theme="7"/>
        <rFont val="Calibri"/>
        <family val="2"/>
      </rPr>
      <t xml:space="preserve"> LARANJA</t>
    </r>
    <r>
      <rPr>
        <b/>
        <sz val="16"/>
        <color theme="7"/>
        <rFont val="Calibri"/>
        <family val="2"/>
      </rPr>
      <t xml:space="preserve"> (opções)</t>
    </r>
    <r>
      <rPr>
        <b/>
        <sz val="16"/>
        <color rgb="FFFF0000"/>
        <rFont val="Calibri"/>
        <family val="2"/>
      </rPr>
      <t xml:space="preserve"> e </t>
    </r>
    <r>
      <rPr>
        <b/>
        <u/>
        <sz val="16"/>
        <color rgb="FFA5A5A5"/>
        <rFont val="Calibri"/>
        <family val="2"/>
      </rPr>
      <t>CINZENTA</t>
    </r>
    <r>
      <rPr>
        <b/>
        <sz val="16"/>
        <color rgb="FFA5A5A5"/>
        <rFont val="Calibri"/>
        <family val="2"/>
      </rPr>
      <t xml:space="preserve"> (números/texto)</t>
    </r>
  </si>
  <si>
    <t>Região de Saúde</t>
  </si>
  <si>
    <t>Centro Hospitalar / Unidade Local de Saúde</t>
  </si>
  <si>
    <t>Serviço de Pediatria</t>
  </si>
  <si>
    <t>Diretor(a) do Serviço</t>
  </si>
  <si>
    <t>Correio eletrónico/email</t>
  </si>
  <si>
    <t>Telefone</t>
  </si>
  <si>
    <t>1. Médicos colocados no Serviço e com trabalho efetivo na Instituição</t>
  </si>
  <si>
    <t>Horário semanal</t>
  </si>
  <si>
    <t>42 h</t>
  </si>
  <si>
    <t>40 h</t>
  </si>
  <si>
    <t>35 h</t>
  </si>
  <si>
    <t>20 h</t>
  </si>
  <si>
    <t>Outro</t>
  </si>
  <si>
    <t>Total</t>
  </si>
  <si>
    <t>S/N</t>
  </si>
  <si>
    <t>Triagem</t>
  </si>
  <si>
    <t>Unidade</t>
  </si>
  <si>
    <t>na Insituição onde fazem o estágio opcional</t>
  </si>
  <si>
    <t>Apoio Perinatal</t>
  </si>
  <si>
    <t>semanal</t>
  </si>
  <si>
    <t>Nº Assistentes Hospitalares Graduados Sénior (AHGS) na Pediatria *</t>
  </si>
  <si>
    <t>Sim</t>
  </si>
  <si>
    <t>Não</t>
  </si>
  <si>
    <t>no seu Hospital de acolhimento (sempre)</t>
  </si>
  <si>
    <t>Apoio Perinatal Diferenciado</t>
  </si>
  <si>
    <t>bissemanal</t>
  </si>
  <si>
    <t>Nº Assistentes Hospitalares Graduados (AHG) na Pediatria *</t>
  </si>
  <si>
    <t>Manchester</t>
  </si>
  <si>
    <t>no seu Hospital de acolhimento (se distância &lt;50km)</t>
  </si>
  <si>
    <t>Apoio Perinatal Altamente Diferenciado</t>
  </si>
  <si>
    <t>quinzenal</t>
  </si>
  <si>
    <t>Nº Assistentes Hospitalares (AH) na Pediatria *</t>
  </si>
  <si>
    <t>Canadiana</t>
  </si>
  <si>
    <t>Intensivos</t>
  </si>
  <si>
    <t>mensal</t>
  </si>
  <si>
    <t>Outra</t>
  </si>
  <si>
    <t>Intermedios</t>
  </si>
  <si>
    <t>outra</t>
  </si>
  <si>
    <t>* Não incluir os profissionais alocados à Perinatologia/Neonatologia/UCIN</t>
  </si>
  <si>
    <t>Nº AHGS alocados à Perinatologia/Neonatologia/UCIN</t>
  </si>
  <si>
    <t>Nº AHG alocados à Perinatologia/Neonatologia/UCIN</t>
  </si>
  <si>
    <t>Nº AH alocados à Perinatologia/Neonatologia/UCIN</t>
  </si>
  <si>
    <t>Nº Especialistas em CPS alocados à Perinatologia/Neonatologia/UCIN</t>
  </si>
  <si>
    <t>Da própria instituição</t>
  </si>
  <si>
    <t>1º ano</t>
  </si>
  <si>
    <t>2º ano</t>
  </si>
  <si>
    <t>3º ano</t>
  </si>
  <si>
    <t>4º ano</t>
  </si>
  <si>
    <t>5º ano</t>
  </si>
  <si>
    <t>2. Estágios pretendidos e idoneidades para IFEP</t>
  </si>
  <si>
    <t>Número de Médicos com Dedicação à Área (mínimo de 20h semanias dedicadas por especialista)</t>
  </si>
  <si>
    <t>Número de Médicos com Sub-especialidade/Ciclo de Estudos Especiais/Equivalência a CEE na Área</t>
  </si>
  <si>
    <t>Número de Horas de Consulta Semanal da Área</t>
  </si>
  <si>
    <t>Realização de Técnicas de Diagnóstico/Terapêuticas na instituição</t>
  </si>
  <si>
    <t>Variação</t>
  </si>
  <si>
    <t>Indicar o somatório de todas as horas em consulta efetuado por todos os médicos da área.</t>
  </si>
  <si>
    <t>Pediatria Geral 1 da própria instituição (13m)</t>
  </si>
  <si>
    <t>Pediatria Geral 2 da própria instituição (12m)</t>
  </si>
  <si>
    <t>Pediatria Geral 2 de outra instituição (12m)</t>
  </si>
  <si>
    <t>Bloco de Partos e Cuidados Perinatais (3 m)</t>
  </si>
  <si>
    <t>Cuidados Intensivos Neonatais (3m)</t>
  </si>
  <si>
    <t>acrescentei numero de especializados - neo</t>
  </si>
  <si>
    <t>Alergologia Pediátrica (3m)</t>
  </si>
  <si>
    <t>Doenças Hereditárias do Metabolismo (3m)</t>
  </si>
  <si>
    <t>Endocrinologia Pediátrica (3m)</t>
  </si>
  <si>
    <t>Gastrenterologia e Hepatologia Pediátrica (3m)</t>
  </si>
  <si>
    <t>Hematologia Pediátrica (3m)</t>
  </si>
  <si>
    <t>Medicina do Adolescente (3m)</t>
  </si>
  <si>
    <t>Nefrologia Pediátrica (3m)</t>
  </si>
  <si>
    <t>Neurodesenvolvimento (3m)</t>
  </si>
  <si>
    <t>Neuropediatria (3m)</t>
  </si>
  <si>
    <t>Oncologia Pediátrica (3m)</t>
  </si>
  <si>
    <t>Pneumologia Pediátrica e Sono (3m)</t>
  </si>
  <si>
    <t>Cirurgia Pediátrica (1m)</t>
  </si>
  <si>
    <t>Ortopedia Pediatrica (1m)</t>
  </si>
  <si>
    <t>3. Instalações e apoios complementares</t>
  </si>
  <si>
    <t>3.1 Internamento</t>
  </si>
  <si>
    <t>3.4 Disponibilidade de MCDTs</t>
  </si>
  <si>
    <t>7x365 d</t>
  </si>
  <si>
    <t>Número total de camas de internamento de Pediatria Médica</t>
  </si>
  <si>
    <t>Patologia clínica</t>
  </si>
  <si>
    <t>Número de camas em quartos individuais</t>
  </si>
  <si>
    <t>Imunohemoterapia</t>
  </si>
  <si>
    <t>Quarto para isolamento</t>
  </si>
  <si>
    <t>Radiologia convencional</t>
  </si>
  <si>
    <t>Unidade de adolescentes individualizada</t>
  </si>
  <si>
    <t>Ecografia</t>
  </si>
  <si>
    <t>Número de camas para adolescentes</t>
  </si>
  <si>
    <t>Acesso a TAC</t>
  </si>
  <si>
    <t>Salas de atividades lúdicas separadas por grupos etários</t>
  </si>
  <si>
    <t>Acesso a RMN</t>
  </si>
  <si>
    <t>Idade (anos) limite dos doentes internados</t>
  </si>
  <si>
    <t>3.2 Consulta Externa</t>
  </si>
  <si>
    <t>3.5 Hospital de Dia</t>
  </si>
  <si>
    <t>Idade (anos) limite dos doentes admitidos na Consulta Pediátrica</t>
  </si>
  <si>
    <t>O Serviço tem Hospital de Dia pediátrico</t>
  </si>
  <si>
    <t>Área especifica para a Pediatria</t>
  </si>
  <si>
    <t>Sala de espera exclusiva da Pediatria</t>
  </si>
  <si>
    <t>Sala de preparação de consulta (enfermagem)</t>
  </si>
  <si>
    <t>3.3 Urgência</t>
  </si>
  <si>
    <t>Urgência Pediátrica individualizada dos adultos</t>
  </si>
  <si>
    <t>Idade (anos) limite dos doentes admitidos na Urgência Pediátrica</t>
  </si>
  <si>
    <t>UICD/SO</t>
  </si>
  <si>
    <t>Número de camas UICD/SO</t>
  </si>
  <si>
    <t>4. Serviço de Urgência Pediatria Geral - recursos médicos</t>
  </si>
  <si>
    <t>Obs</t>
  </si>
  <si>
    <t>Total de horas da equipa tipo de urgência por dia</t>
  </si>
  <si>
    <t>Horas em presença física (PF) por dia</t>
  </si>
  <si>
    <t>Horas em prevenção por dia</t>
  </si>
  <si>
    <t>Horas da equipa tipo asseguradas exclusivamente por Pediatras</t>
  </si>
  <si>
    <t>Horas da equipa tipo asseguradas por Internos</t>
  </si>
  <si>
    <t>Número de Pediatras (especialistas em PF) durante o dia (8:00-20:00)</t>
  </si>
  <si>
    <t>Número de Pediatras (especialistas em PF) durante a noite (20:00-8:00)</t>
  </si>
  <si>
    <t>Os Internos da sua Instituição, a fazer estágios opcionais, por regra, cumprem as horas de urgência:</t>
  </si>
  <si>
    <t>Observações / comentários</t>
  </si>
  <si>
    <t>5. Neonatologia</t>
  </si>
  <si>
    <t>Intermédios</t>
  </si>
  <si>
    <t>(Sim/Não)</t>
  </si>
  <si>
    <t>Nº de camas</t>
  </si>
  <si>
    <t>Unidade de Neonatologia integra a Rede de Referenciação Perinatal como Hospital de :</t>
  </si>
  <si>
    <t>Equipa Médica individualizada exclusiva para apoio neonatal nas 24 h</t>
  </si>
  <si>
    <t>Pediatra em presença física nas 24h, com competência em reanimação e estabilização de Recém-Nascidos</t>
  </si>
  <si>
    <t>Pediatra / Neonatologista em todos os partos</t>
  </si>
  <si>
    <t>6. Indicadores de movimento assistencial</t>
  </si>
  <si>
    <t>6.1 Internamento de Pediatria Médica</t>
  </si>
  <si>
    <t>Número total de internamentos</t>
  </si>
  <si>
    <t>Taxa de ocupação (%)</t>
  </si>
  <si>
    <t>Demora média (dias)</t>
  </si>
  <si>
    <r>
      <t xml:space="preserve">Número de internamentos de adolescentes </t>
    </r>
    <r>
      <rPr>
        <sz val="8"/>
        <color theme="1"/>
        <rFont val="Calibri"/>
        <family val="2"/>
      </rPr>
      <t>(10 a 18 anos)</t>
    </r>
  </si>
  <si>
    <t>6.2 Urgência Pediátrica</t>
  </si>
  <si>
    <t>Nº total de admissões na Urgência Pediátrica</t>
  </si>
  <si>
    <t>% internados</t>
  </si>
  <si>
    <r>
      <t>Nº total de admissões de adolescentes na UP</t>
    </r>
    <r>
      <rPr>
        <sz val="8"/>
        <color theme="1"/>
        <rFont val="Calibri"/>
        <family val="2"/>
      </rPr>
      <t xml:space="preserve"> (10 a 18 anos)</t>
    </r>
  </si>
  <si>
    <t>6.3 Neonatologia e Cuidados Intensivos Neonatais</t>
  </si>
  <si>
    <t>Número total de Partos</t>
  </si>
  <si>
    <t>% cesarianas</t>
  </si>
  <si>
    <t>Nº RN com &lt;32 semanas idade gestacional admitidos/ano</t>
  </si>
  <si>
    <t>Numero de Internamentos em Cuidados Intensivos Neonatais</t>
  </si>
  <si>
    <t>Numero de Internamentos em Cuidados Intermedios Neonatais</t>
  </si>
  <si>
    <t>6.4 UICD/SO</t>
  </si>
  <si>
    <t>6.7 Consultas Externas</t>
  </si>
  <si>
    <t>% de primeiras</t>
  </si>
  <si>
    <t>Nº Primeiras</t>
  </si>
  <si>
    <t>Nº Total</t>
  </si>
  <si>
    <r>
      <t xml:space="preserve">Consulta de Pediatria Geral </t>
    </r>
    <r>
      <rPr>
        <b/>
        <sz val="8"/>
        <color theme="1"/>
        <rFont val="Calibri"/>
        <family val="2"/>
      </rPr>
      <t>(não incluir as contabilizadas como consultas individualizadas)</t>
    </r>
  </si>
  <si>
    <r>
      <t>Consultas individualizadas</t>
    </r>
    <r>
      <rPr>
        <b/>
        <sz val="8"/>
        <color theme="1"/>
        <rFont val="Calibri"/>
        <family val="2"/>
      </rPr>
      <t xml:space="preserve"> (não incluir as contabilizadas como Pediatria Geral)</t>
    </r>
  </si>
  <si>
    <t>Alergologia Pediátrica</t>
  </si>
  <si>
    <t>Doenças Hereditárias do Metabolismo</t>
  </si>
  <si>
    <t>Endocrinologia Pediátrica</t>
  </si>
  <si>
    <t>Gastroenterologia Pediátrica</t>
  </si>
  <si>
    <t>Hematologia Pediátrica</t>
  </si>
  <si>
    <t>Infecciologia Pediátrica</t>
  </si>
  <si>
    <t>Medicina do Adolescente</t>
  </si>
  <si>
    <t>Nefrologia Pediátrica</t>
  </si>
  <si>
    <t>Neonatologia</t>
  </si>
  <si>
    <t>Neurodesenvolvimento</t>
  </si>
  <si>
    <t>Neuropediatria</t>
  </si>
  <si>
    <t>Oncologia Pediátrica</t>
  </si>
  <si>
    <t>Pneumologia Pediátrica e Sono</t>
  </si>
  <si>
    <t>Ortopedia Pediátrica</t>
  </si>
  <si>
    <t>Cardiologia Pediátrica</t>
  </si>
  <si>
    <t>Dermatologia Pediátrica</t>
  </si>
  <si>
    <t>Genética</t>
  </si>
  <si>
    <t>Oftalmologia Pediátrica</t>
  </si>
  <si>
    <t>Otorrinolaringologia Pediátrica</t>
  </si>
  <si>
    <t>Pedopsiquiatria</t>
  </si>
  <si>
    <t>Indicar outras consultas individualizadas nas linhas disponiveis, se existirem</t>
  </si>
  <si>
    <t>7. ATIVIDADE CIENTÍFICA</t>
  </si>
  <si>
    <t>Acesso a revistas online / Revista em papel</t>
  </si>
  <si>
    <t>O Serviço organiza reuniões científicas internas regulares</t>
  </si>
  <si>
    <t>Periodicidade das Reuniões Serviço</t>
  </si>
  <si>
    <t>total</t>
  </si>
  <si>
    <t>Artigos científicos publicados cujo primeiro autor integra o Serviço</t>
  </si>
  <si>
    <t>(excluindo resumos)</t>
  </si>
  <si>
    <t>5 Artigos mais significativos (Referência Bibliográfica)</t>
  </si>
  <si>
    <t>DOI</t>
  </si>
  <si>
    <t>Índice Impacto</t>
  </si>
  <si>
    <t xml:space="preserve">Comunicações orais e/ou posteres apresentados em Reuniões relevantes fora do Serviço cujo primeiro autor integra o Serviço </t>
  </si>
  <si>
    <t>Projetos de investigação em curso envolvendo o Serviço</t>
  </si>
  <si>
    <t>Título (mais significativos)</t>
  </si>
  <si>
    <t>Coordenador</t>
  </si>
  <si>
    <t>Entidade promotora</t>
  </si>
  <si>
    <t>8. Observações / Comentários</t>
  </si>
  <si>
    <r>
      <t>Clique aqui para finalizar e criar o ficheiro PDF</t>
    </r>
    <r>
      <rPr>
        <sz val="10"/>
        <color theme="1"/>
        <rFont val="Calibri"/>
        <family val="2"/>
      </rPr>
      <t xml:space="preserve"> (este fica gravado no Ambiente de Trabalho)</t>
    </r>
  </si>
  <si>
    <t>Envie o inquérito (nos formatos Excel e PDF) assim como os respetivos anexos para:</t>
  </si>
  <si>
    <t>Direção do Internato Médico do seu Hospital / CRIM</t>
  </si>
  <si>
    <t>e para</t>
  </si>
  <si>
    <r>
      <t xml:space="preserve"> colegios@ordemdosmedicos.pt</t>
    </r>
    <r>
      <rPr>
        <b/>
        <sz val="14"/>
        <color rgb="FF0070C0"/>
        <rFont val="Calibri"/>
        <family val="2"/>
      </rPr>
      <t xml:space="preserve"> (Secretariado do Colégio de Pediatria da Ordem dos Médicos)</t>
    </r>
  </si>
  <si>
    <t>pediatria@colegiosordemdosmedicos.pt</t>
  </si>
  <si>
    <t>Ao enviar enviar o PDF (ACROBAT) gerado, para o email, é considerado que a resposta ao inquérito se encontra validada pelo Diretor do Serviço nesta hora e data.</t>
  </si>
  <si>
    <t>Região Saúde</t>
  </si>
  <si>
    <t>Hospital</t>
  </si>
  <si>
    <t>ARS Norte</t>
  </si>
  <si>
    <t xml:space="preserve">CH Baixo Vouga </t>
  </si>
  <si>
    <t>Aveiro</t>
  </si>
  <si>
    <t>Esta folha, foi propositadamente deixada em branco.</t>
  </si>
  <si>
    <t>ARS Centro</t>
  </si>
  <si>
    <t>CH Barreiro-Montijo</t>
  </si>
  <si>
    <t>Barreiro</t>
  </si>
  <si>
    <t>ARS Lisboa e Vale do Tejo</t>
  </si>
  <si>
    <t>Não aplicável</t>
  </si>
  <si>
    <t>CH Setúbal</t>
  </si>
  <si>
    <t>Setúbal</t>
  </si>
  <si>
    <t>Não é para ser preenchida.</t>
  </si>
  <si>
    <t>ARS Alentejo</t>
  </si>
  <si>
    <t>Sim, em horário exclusivo</t>
  </si>
  <si>
    <t>CH Trás-os-Montes e Alto Douro</t>
  </si>
  <si>
    <t>Vila Real</t>
  </si>
  <si>
    <t>ARS Algarve</t>
  </si>
  <si>
    <t>Sim, dando apoio apenas</t>
  </si>
  <si>
    <t>CH Vila Nova de Gaia/Espinho</t>
  </si>
  <si>
    <t>VN Gaia</t>
  </si>
  <si>
    <t>SRS RA Madeira</t>
  </si>
  <si>
    <t>CH Médio Ave</t>
  </si>
  <si>
    <t>VN Famalicão</t>
  </si>
  <si>
    <t>SRS RA Açores</t>
  </si>
  <si>
    <t>CH Médio Tejo</t>
  </si>
  <si>
    <t>Torres Novas / Abrantes</t>
  </si>
  <si>
    <t>Horário parcial</t>
  </si>
  <si>
    <t>CH Oeste</t>
  </si>
  <si>
    <t>Caldas da Rainha</t>
  </si>
  <si>
    <t>Sistema Triagem</t>
  </si>
  <si>
    <t>24 h</t>
  </si>
  <si>
    <t>CH Entre Douro e Vouga</t>
  </si>
  <si>
    <t>Feira</t>
  </si>
  <si>
    <t>Não disponível</t>
  </si>
  <si>
    <t>CH Leiria</t>
  </si>
  <si>
    <t>Leiria</t>
  </si>
  <si>
    <t>CH Lisboa Ocidental</t>
  </si>
  <si>
    <t>HS F Xavier</t>
  </si>
  <si>
    <t>Canadiano</t>
  </si>
  <si>
    <t>CH Póvoa Varzim-Vila do Conde</t>
  </si>
  <si>
    <t>Póvoa de Varzim</t>
  </si>
  <si>
    <t>CH Tâmega e Sousa</t>
  </si>
  <si>
    <t>Penafiel</t>
  </si>
  <si>
    <t>Ano do inquerito</t>
  </si>
  <si>
    <t>CH Tondela Viseu</t>
  </si>
  <si>
    <t>Viseu</t>
  </si>
  <si>
    <t>CH Universitário Cova da Beira</t>
  </si>
  <si>
    <t>Covilhã</t>
  </si>
  <si>
    <t>Alterar esta célula, altera a data do inquerito e todas as opções relacionadas com a data. É a célula a alterar quando se fizer um inquerito para um novo ano</t>
  </si>
  <si>
    <t>CH Universitário de Coimbra</t>
  </si>
  <si>
    <t>HP Coimbra</t>
  </si>
  <si>
    <t>CH Universitário de Lisboa Central</t>
  </si>
  <si>
    <t>HD Estefânia</t>
  </si>
  <si>
    <t>CH Universitário de Lisboa Norte</t>
  </si>
  <si>
    <t>HS Maria</t>
  </si>
  <si>
    <t>CH Universitário de S. João</t>
  </si>
  <si>
    <t>Porto</t>
  </si>
  <si>
    <t>CH Universitário do Algarve</t>
  </si>
  <si>
    <t>Faro</t>
  </si>
  <si>
    <t>CH Universitário do Porto</t>
  </si>
  <si>
    <t>CMIN</t>
  </si>
  <si>
    <t>Hospital Beatriz Ângelo</t>
  </si>
  <si>
    <t>Loures</t>
  </si>
  <si>
    <t>Hospital Central do Funchal</t>
  </si>
  <si>
    <t>Funchal</t>
  </si>
  <si>
    <t>Agora</t>
  </si>
  <si>
    <t>Hospital CUF Descobertas</t>
  </si>
  <si>
    <t>Lisboa</t>
  </si>
  <si>
    <t>Ano</t>
  </si>
  <si>
    <t>Hospital Senhora da Oliveira Guimarães</t>
  </si>
  <si>
    <t>Guimarães</t>
  </si>
  <si>
    <t>Mês</t>
  </si>
  <si>
    <t>Hospital Braga</t>
  </si>
  <si>
    <t>Braga</t>
  </si>
  <si>
    <t>Dia</t>
  </si>
  <si>
    <t>Hospital Cascais Dr José Almeida</t>
  </si>
  <si>
    <t>Cascais</t>
  </si>
  <si>
    <t>Hora</t>
  </si>
  <si>
    <t>Hospital Santarém</t>
  </si>
  <si>
    <t>Santarém</t>
  </si>
  <si>
    <t>Minuto</t>
  </si>
  <si>
    <t>Hospital Vila Franca de Xira</t>
  </si>
  <si>
    <t>V F Xira</t>
  </si>
  <si>
    <t>Dia da semana</t>
  </si>
  <si>
    <t>Hospital Distrital da Figueira da Foz</t>
  </si>
  <si>
    <t>Figueira da Foz</t>
  </si>
  <si>
    <t xml:space="preserve">Hospital Divino Espírito Santo – Ponta Delgada </t>
  </si>
  <si>
    <t>Ponta Delgada</t>
  </si>
  <si>
    <t>Mês do ano</t>
  </si>
  <si>
    <t>Hospital Espírito Santo Évora</t>
  </si>
  <si>
    <t>Évora</t>
  </si>
  <si>
    <t>Domingo</t>
  </si>
  <si>
    <t>Hospital Garcia d'Orta</t>
  </si>
  <si>
    <t>Alamada</t>
  </si>
  <si>
    <t>Segunda-feira</t>
  </si>
  <si>
    <t>Hospital Prof Dr Fernando Fonseca</t>
  </si>
  <si>
    <t>Terça-feira</t>
  </si>
  <si>
    <t>ULS Guarda</t>
  </si>
  <si>
    <t>Guarda</t>
  </si>
  <si>
    <t>Quarta-feira</t>
  </si>
  <si>
    <t>ULS Castelo Branco</t>
  </si>
  <si>
    <t>Castelo Branco</t>
  </si>
  <si>
    <t>Quinta-feira</t>
  </si>
  <si>
    <t>ULS Alto Minho</t>
  </si>
  <si>
    <t>Viana do Castelo</t>
  </si>
  <si>
    <t>Sexta-feira</t>
  </si>
  <si>
    <t>ULS Baixo Alentejo</t>
  </si>
  <si>
    <t>Beja</t>
  </si>
  <si>
    <t>Sábado</t>
  </si>
  <si>
    <t>ULS Matosinhos</t>
  </si>
  <si>
    <t>Matosinhos</t>
  </si>
  <si>
    <t>&lt;--&lt;--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</si>
  <si>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</si>
  <si>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</si>
  <si>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</si>
  <si>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</si>
  <si>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</si>
  <si>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</si>
  <si>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</si>
  <si>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</si>
  <si>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</si>
  <si>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</si>
  <si>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</si>
  <si>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</si>
  <si>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Contabilizar todos os internos do Serviço a 2 de dezembro 2021, mesmo os que estão a fazer estágios noutras instituições.</t>
  </si>
  <si>
    <t>Anexar programa do último ano</t>
  </si>
  <si>
    <t>Data de hoje</t>
  </si>
  <si>
    <r>
      <rPr>
        <b/>
        <sz val="12"/>
        <rFont val="Calibri"/>
        <family val="2"/>
      </rPr>
      <t>Só serão analisados os inquéritos enviados no corrente formato (versão ano 2023)</t>
    </r>
    <r>
      <rPr>
        <sz val="12"/>
        <rFont val="Calibri"/>
        <family val="2"/>
      </rPr>
      <t xml:space="preserve">, não sendo aceites respostas em outros formatos, nomeadamente os utilizados em anos anteriores. 
</t>
    </r>
  </si>
  <si>
    <r>
      <t xml:space="preserve">São organizadas regularmente reuniões para discussão da mortalidade e </t>
    </r>
    <r>
      <rPr>
        <i/>
        <sz val="11"/>
        <color theme="1"/>
        <rFont val="Calibri"/>
        <family val="2"/>
      </rPr>
      <t>debriefing</t>
    </r>
    <r>
      <rPr>
        <sz val="11"/>
        <color theme="1"/>
        <rFont val="Calibri"/>
        <family val="2"/>
      </rPr>
      <t xml:space="preserve"> de casos com pior desfecho </t>
    </r>
  </si>
  <si>
    <t>NA</t>
  </si>
  <si>
    <t>Cuidados Intensivos Pediátricos (3m)</t>
  </si>
  <si>
    <t>Nº Especialistas em Contrato de Prestação de Serviço (CPS) *</t>
  </si>
  <si>
    <t>A informação disponibilizada neste ficheiro destina-se à atribuição de Idoneidades Formativas para o triénio 2023-2025. A atribuição de idoneidade formativa plurianual pretende permitir aos Serviços programarem a receção de Internos de Formação Especializada de forma adequada. Esta atribuição não obvia, no entanto, a necessidade de envio do Inquérito anualmente e as Idoneidades atribuídas poderão ser revistas em função da informação disponibilizada, com aplicabilidade imediata, independentemente das idoneidades previamente atribuídas.</t>
  </si>
  <si>
    <t>Após o preenchimento, os 2 ficheiros do inquérito (pdf e xls) e respectivos anexos, devem ser enviados via Internato Médico do seu hospital para a CRIM respetiva, como vinha sendo hábito nos anos anteriores. Por segurança sugerimos que peça confirmação de recepção ou "recibo eletrónico" de entrega da mensagem.</t>
  </si>
  <si>
    <t>1.1 Internos de Formação Especializada de Pediatria (IFEP)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</si>
</sst>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;[Red]\-0.00\ "/>
    <numFmt numFmtId="165" formatCode="0.0"/>
    <numFmt numFmtId="166" formatCode="0.0_ ;[Red]\-0.0\ "/>
  </numFmts>
  <fonts count="76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22"/>
      <color theme="0"/>
      <name val="Calibri"/>
      <family val="2"/>
    </font>
    <font>
      <b/>
      <sz val="36"/>
      <color theme="0"/>
      <name val="Calibri"/>
      <family val="2"/>
    </font>
    <font>
      <sz val="11"/>
      <name val="Arial"/>
      <family val="2"/>
    </font>
    <font>
      <b/>
      <sz val="16"/>
      <color theme="0"/>
      <name val="Calibri"/>
      <family val="2"/>
    </font>
    <font>
      <sz val="22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libri"/>
      <family val="2"/>
    </font>
    <font>
      <b/>
      <i/>
      <sz val="16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7"/>
      <name val="Calibri"/>
      <family val="2"/>
    </font>
    <font>
      <b/>
      <u/>
      <sz val="16"/>
      <color theme="7"/>
      <name val="Calibri"/>
      <family val="2"/>
    </font>
    <font>
      <b/>
      <u/>
      <sz val="16"/>
      <color rgb="FFA5A5A5"/>
      <name val="Calibri"/>
      <family val="2"/>
    </font>
    <font>
      <b/>
      <sz val="16"/>
      <color rgb="FFA5A5A5"/>
      <name val="Calibri"/>
      <family val="2"/>
    </font>
    <font>
      <b/>
      <sz val="12"/>
      <color rgb="FF1E4E79"/>
      <name val="Calibri (corpo)_x0000_"/>
    </font>
    <font>
      <b/>
      <u/>
      <sz val="12"/>
      <color rgb="FF1E4E79"/>
      <name val="Calibri (corpo)_x0000_"/>
    </font>
    <font>
      <sz val="12"/>
      <name val="Calibri"/>
      <family val="2"/>
    </font>
    <font>
      <b/>
      <sz val="12"/>
      <name val="Calibri"/>
      <family val="2"/>
    </font>
    <font>
      <sz val="11"/>
      <color rgb="FFFFC000"/>
      <name val="Calibri"/>
      <family val="2"/>
    </font>
    <font>
      <u/>
      <sz val="11"/>
      <color rgb="FFFFC000"/>
      <name val="Calibri"/>
      <family val="2"/>
    </font>
    <font>
      <sz val="11"/>
      <color rgb="FFA5A5A5"/>
      <name val="Calibri"/>
      <family val="2"/>
    </font>
    <font>
      <u/>
      <sz val="11"/>
      <color rgb="FFA5A5A5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u/>
      <sz val="11"/>
      <color theme="10"/>
      <name val="Arial"/>
      <family val="2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rgb="FF0070C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rgb="FFFFFF00"/>
      <name val="Calibri"/>
      <family val="2"/>
    </font>
    <font>
      <sz val="26"/>
      <color rgb="FFFFFF00"/>
      <name val="Arial"/>
      <family val="2"/>
    </font>
    <font>
      <sz val="12"/>
      <color rgb="FF0070C0"/>
      <name val="Calibri"/>
      <family val="2"/>
    </font>
    <font>
      <b/>
      <sz val="14"/>
      <color theme="1"/>
      <name val="Calibri"/>
      <family val="2"/>
    </font>
    <font>
      <b/>
      <u/>
      <sz val="1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1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7F7F7F"/>
      </patternFill>
    </fill>
    <fill>
      <patternFill patternType="solid">
        <fgColor rgb="FF002060"/>
        <bgColor rgb="FF2E75B5"/>
      </patternFill>
    </fill>
    <fill>
      <patternFill patternType="solid">
        <fgColor rgb="FF00206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rgb="FF9CC2E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 applyFont="1" applyAlignment="1"/>
    <xf numFmtId="0" fontId="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10" xfId="0" applyFont="1" applyBorder="1"/>
    <xf numFmtId="0" fontId="13" fillId="0" borderId="0" xfId="0" applyFont="1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4" xfId="0" applyFont="1" applyBorder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/>
    <xf numFmtId="0" fontId="20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0" fillId="0" borderId="8" xfId="0" applyFont="1" applyBorder="1"/>
    <xf numFmtId="0" fontId="25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0" fontId="25" fillId="0" borderId="0" xfId="0" applyFont="1"/>
    <xf numFmtId="165" fontId="20" fillId="0" borderId="4" xfId="0" applyNumberFormat="1" applyFont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0" fontId="2" fillId="0" borderId="8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27" fillId="0" borderId="20" xfId="0" applyFont="1" applyBorder="1" applyAlignment="1">
      <alignment horizontal="center"/>
    </xf>
    <xf numFmtId="22" fontId="27" fillId="0" borderId="0" xfId="0" applyNumberFormat="1" applyFont="1" applyAlignment="1">
      <alignment horizontal="left"/>
    </xf>
    <xf numFmtId="0" fontId="33" fillId="0" borderId="0" xfId="0" applyFont="1"/>
    <xf numFmtId="0" fontId="9" fillId="0" borderId="0" xfId="0" applyFont="1"/>
    <xf numFmtId="0" fontId="0" fillId="0" borderId="0" xfId="0" applyFont="1" applyAlignment="1"/>
    <xf numFmtId="0" fontId="51" fillId="0" borderId="28" xfId="0" applyFont="1" applyFill="1" applyBorder="1" applyAlignment="1" applyProtection="1">
      <alignment horizontal="center"/>
    </xf>
    <xf numFmtId="0" fontId="52" fillId="0" borderId="29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right" wrapText="1"/>
    </xf>
    <xf numFmtId="1" fontId="55" fillId="0" borderId="27" xfId="0" applyNumberFormat="1" applyFont="1" applyFill="1" applyBorder="1" applyAlignment="1" applyProtection="1">
      <alignment horizontal="center"/>
    </xf>
    <xf numFmtId="0" fontId="0" fillId="0" borderId="0" xfId="0" applyFont="1" applyAlignment="1"/>
    <xf numFmtId="0" fontId="15" fillId="0" borderId="21" xfId="0" applyFont="1" applyBorder="1"/>
    <xf numFmtId="0" fontId="2" fillId="0" borderId="21" xfId="0" applyFont="1" applyBorder="1"/>
    <xf numFmtId="0" fontId="15" fillId="0" borderId="21" xfId="0" applyFont="1" applyBorder="1" applyAlignment="1">
      <alignment horizontal="right"/>
    </xf>
    <xf numFmtId="0" fontId="2" fillId="4" borderId="6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right"/>
    </xf>
    <xf numFmtId="0" fontId="21" fillId="4" borderId="6" xfId="0" applyFont="1" applyFill="1" applyBorder="1"/>
    <xf numFmtId="0" fontId="21" fillId="4" borderId="6" xfId="0" applyFont="1" applyFill="1" applyBorder="1" applyAlignment="1">
      <alignment horizontal="right"/>
    </xf>
    <xf numFmtId="0" fontId="2" fillId="0" borderId="22" xfId="0" applyFont="1" applyBorder="1"/>
    <xf numFmtId="0" fontId="20" fillId="0" borderId="22" xfId="0" applyFont="1" applyBorder="1"/>
    <xf numFmtId="0" fontId="2" fillId="0" borderId="25" xfId="0" applyFont="1" applyBorder="1"/>
    <xf numFmtId="0" fontId="0" fillId="0" borderId="0" xfId="0" applyFont="1" applyAlignment="1"/>
    <xf numFmtId="0" fontId="12" fillId="0" borderId="0" xfId="0" applyFont="1" applyFill="1"/>
    <xf numFmtId="0" fontId="2" fillId="0" borderId="4" xfId="0" applyFont="1" applyFill="1" applyBorder="1" applyAlignment="1">
      <alignment horizontal="left"/>
    </xf>
    <xf numFmtId="0" fontId="20" fillId="0" borderId="20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top" wrapText="1"/>
    </xf>
    <xf numFmtId="0" fontId="50" fillId="0" borderId="27" xfId="0" applyFont="1" applyBorder="1" applyAlignment="1" applyProtection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17" fillId="10" borderId="22" xfId="0" applyFont="1" applyFill="1" applyBorder="1"/>
    <xf numFmtId="0" fontId="17" fillId="10" borderId="6" xfId="0" applyFont="1" applyFill="1" applyBorder="1"/>
    <xf numFmtId="0" fontId="24" fillId="10" borderId="6" xfId="0" applyFont="1" applyFill="1" applyBorder="1" applyAlignment="1">
      <alignment horizontal="center"/>
    </xf>
    <xf numFmtId="0" fontId="20" fillId="0" borderId="6" xfId="0" applyFont="1" applyBorder="1"/>
    <xf numFmtId="0" fontId="2" fillId="0" borderId="6" xfId="0" applyFont="1" applyBorder="1"/>
    <xf numFmtId="0" fontId="12" fillId="0" borderId="4" xfId="0" applyFont="1" applyBorder="1" applyAlignment="1" applyProtection="1">
      <alignment horizontal="center"/>
      <protection locked="0"/>
    </xf>
    <xf numFmtId="0" fontId="14" fillId="0" borderId="21" xfId="0" applyFont="1" applyBorder="1" applyProtection="1"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40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Font="1" applyAlignment="1" applyProtection="1"/>
    <xf numFmtId="0" fontId="0" fillId="0" borderId="0" xfId="0" applyFont="1" applyAlignment="1" applyProtection="1"/>
    <xf numFmtId="0" fontId="2" fillId="0" borderId="5" xfId="0" applyFont="1" applyBorder="1" applyProtection="1"/>
    <xf numFmtId="0" fontId="2" fillId="2" borderId="6" xfId="0" applyFont="1" applyFill="1" applyBorder="1" applyProtection="1"/>
    <xf numFmtId="0" fontId="2" fillId="0" borderId="3" xfId="0" applyFont="1" applyBorder="1" applyProtection="1"/>
    <xf numFmtId="0" fontId="2" fillId="3" borderId="6" xfId="0" applyFont="1" applyFill="1" applyBorder="1" applyProtection="1"/>
    <xf numFmtId="0" fontId="2" fillId="0" borderId="3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49" fillId="0" borderId="21" xfId="0" applyFont="1" applyBorder="1" applyAlignment="1" applyProtection="1">
      <alignment horizontal="right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165" fontId="20" fillId="0" borderId="21" xfId="0" applyNumberFormat="1" applyFont="1" applyBorder="1"/>
    <xf numFmtId="0" fontId="49" fillId="0" borderId="8" xfId="0" applyFont="1" applyBorder="1" applyAlignment="1" applyProtection="1">
      <alignment horizontal="right"/>
    </xf>
    <xf numFmtId="0" fontId="15" fillId="0" borderId="8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166" fontId="20" fillId="0" borderId="8" xfId="0" applyNumberFormat="1" applyFont="1" applyBorder="1" applyProtection="1"/>
    <xf numFmtId="0" fontId="31" fillId="0" borderId="6" xfId="0" applyFont="1" applyBorder="1" applyAlignment="1">
      <alignment horizontal="center" wrapText="1"/>
    </xf>
    <xf numFmtId="0" fontId="2" fillId="0" borderId="3" xfId="0" applyFont="1" applyBorder="1" applyAlignment="1" applyProtection="1">
      <alignment horizontal="right" vertical="top"/>
    </xf>
    <xf numFmtId="0" fontId="49" fillId="6" borderId="4" xfId="0" applyFont="1" applyFill="1" applyBorder="1" applyAlignment="1">
      <alignment horizontal="right"/>
    </xf>
    <xf numFmtId="0" fontId="49" fillId="0" borderId="4" xfId="0" applyFont="1" applyBorder="1" applyAlignment="1">
      <alignment horizontal="right"/>
    </xf>
    <xf numFmtId="0" fontId="0" fillId="0" borderId="0" xfId="0" applyFont="1" applyFill="1" applyAlignment="1"/>
    <xf numFmtId="0" fontId="2" fillId="0" borderId="0" xfId="0" applyFont="1" applyFill="1"/>
    <xf numFmtId="22" fontId="1" fillId="0" borderId="7" xfId="0" applyNumberFormat="1" applyFont="1" applyFill="1" applyBorder="1" applyAlignment="1">
      <alignment horizontal="left"/>
    </xf>
    <xf numFmtId="0" fontId="1" fillId="0" borderId="8" xfId="0" applyFont="1" applyFill="1" applyBorder="1"/>
    <xf numFmtId="0" fontId="1" fillId="0" borderId="9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10" xfId="0" applyFont="1" applyFill="1" applyBorder="1"/>
    <xf numFmtId="0" fontId="2" fillId="0" borderId="22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3" xfId="0" applyFont="1" applyFill="1" applyBorder="1"/>
    <xf numFmtId="0" fontId="2" fillId="0" borderId="21" xfId="0" applyFont="1" applyFill="1" applyBorder="1"/>
    <xf numFmtId="0" fontId="2" fillId="0" borderId="14" xfId="0" applyFont="1" applyFill="1" applyBorder="1"/>
    <xf numFmtId="0" fontId="70" fillId="0" borderId="0" xfId="0" applyFont="1" applyFill="1"/>
    <xf numFmtId="0" fontId="49" fillId="0" borderId="0" xfId="0" applyFont="1" applyFill="1"/>
    <xf numFmtId="0" fontId="49" fillId="0" borderId="32" xfId="0" applyFont="1" applyFill="1" applyBorder="1"/>
    <xf numFmtId="0" fontId="5" fillId="0" borderId="32" xfId="0" applyFont="1" applyFill="1" applyBorder="1" applyAlignment="1"/>
    <xf numFmtId="0" fontId="49" fillId="0" borderId="6" xfId="0" applyFont="1" applyFill="1" applyBorder="1"/>
    <xf numFmtId="0" fontId="70" fillId="0" borderId="6" xfId="0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0" fontId="0" fillId="0" borderId="0" xfId="0" applyFont="1" applyAlignment="1"/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2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/>
    <xf numFmtId="0" fontId="9" fillId="0" borderId="0" xfId="0" applyFont="1" applyAlignment="1" applyProtection="1">
      <alignment horizontal="left" vertical="top" wrapText="1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/>
    <xf numFmtId="0" fontId="5" fillId="0" borderId="6" xfId="0" applyFont="1" applyBorder="1" applyAlignment="1"/>
    <xf numFmtId="0" fontId="5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 applyProtection="1"/>
    <xf numFmtId="0" fontId="2" fillId="11" borderId="4" xfId="0" applyFont="1" applyFill="1" applyBorder="1" applyAlignment="1">
      <alignment horizontal="right" wrapText="1"/>
    </xf>
    <xf numFmtId="0" fontId="2" fillId="11" borderId="8" xfId="0" applyFont="1" applyFill="1" applyBorder="1" applyAlignment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Alignment="1">
      <alignment horizontal="left"/>
    </xf>
    <xf numFmtId="0" fontId="51" fillId="0" borderId="29" xfId="0" applyFont="1" applyFill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72" fillId="0" borderId="29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left"/>
      <protection locked="0"/>
    </xf>
    <xf numFmtId="0" fontId="75" fillId="12" borderId="29" xfId="0" applyFont="1" applyFill="1" applyBorder="1" applyAlignment="1" applyProtection="1">
      <alignment horizontal="left"/>
      <protection locked="0"/>
    </xf>
    <xf numFmtId="165" fontId="12" fillId="0" borderId="4" xfId="0" applyNumberFormat="1" applyFont="1" applyBorder="1" applyAlignment="1" applyProtection="1">
      <alignment horizontal="center"/>
      <protection locked="0"/>
    </xf>
    <xf numFmtId="0" fontId="75" fillId="12" borderId="29" xfId="0" applyFont="1" applyFill="1" applyBorder="1" applyAlignment="1" applyProtection="1">
      <alignment horizontal="right"/>
      <protection locked="0"/>
    </xf>
    <xf numFmtId="0" fontId="2" fillId="0" borderId="23" xfId="0" applyFont="1" applyBorder="1" applyAlignment="1">
      <alignment horizontal="right" vertical="center"/>
    </xf>
    <xf numFmtId="0" fontId="15" fillId="0" borderId="26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right" wrapText="1"/>
    </xf>
    <xf numFmtId="0" fontId="51" fillId="0" borderId="40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/>
    <xf numFmtId="0" fontId="52" fillId="0" borderId="29" xfId="0" applyFont="1" applyBorder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left" wrapText="1"/>
    </xf>
    <xf numFmtId="0" fontId="0" fillId="0" borderId="0" xfId="0" applyFont="1" applyAlignment="1" applyProtection="1"/>
    <xf numFmtId="0" fontId="5" fillId="0" borderId="5" xfId="0" applyFont="1" applyBorder="1" applyAlignment="1" applyProtection="1"/>
    <xf numFmtId="0" fontId="9" fillId="0" borderId="3" xfId="0" applyFont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left" vertical="top" wrapText="1"/>
    </xf>
    <xf numFmtId="0" fontId="40" fillId="0" borderId="3" xfId="0" applyFont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center" wrapText="1"/>
    </xf>
    <xf numFmtId="0" fontId="5" fillId="8" borderId="19" xfId="0" applyFont="1" applyFill="1" applyBorder="1" applyAlignment="1" applyProtection="1"/>
    <xf numFmtId="0" fontId="5" fillId="8" borderId="2" xfId="0" applyFont="1" applyFill="1" applyBorder="1" applyAlignment="1" applyProtection="1"/>
    <xf numFmtId="0" fontId="7" fillId="7" borderId="3" xfId="0" applyFont="1" applyFill="1" applyBorder="1" applyAlignment="1" applyProtection="1">
      <alignment horizontal="center" wrapText="1"/>
    </xf>
    <xf numFmtId="0" fontId="5" fillId="8" borderId="6" xfId="0" applyFont="1" applyFill="1" applyBorder="1" applyAlignment="1" applyProtection="1"/>
    <xf numFmtId="0" fontId="5" fillId="8" borderId="5" xfId="0" applyFont="1" applyFill="1" applyBorder="1" applyAlignment="1" applyProtection="1"/>
    <xf numFmtId="0" fontId="64" fillId="7" borderId="3" xfId="0" applyNumberFormat="1" applyFont="1" applyFill="1" applyBorder="1" applyAlignment="1" applyProtection="1">
      <alignment horizontal="center"/>
    </xf>
    <xf numFmtId="0" fontId="65" fillId="8" borderId="6" xfId="0" applyNumberFormat="1" applyFont="1" applyFill="1" applyBorder="1" applyAlignment="1" applyProtection="1"/>
    <xf numFmtId="0" fontId="65" fillId="8" borderId="5" xfId="0" applyNumberFormat="1" applyFont="1" applyFill="1" applyBorder="1" applyAlignment="1" applyProtection="1"/>
    <xf numFmtId="0" fontId="40" fillId="11" borderId="3" xfId="0" applyFont="1" applyFill="1" applyBorder="1" applyAlignment="1" applyProtection="1">
      <alignment horizontal="left" vertical="top" wrapText="1"/>
    </xf>
    <xf numFmtId="0" fontId="0" fillId="11" borderId="0" xfId="0" applyFont="1" applyFill="1" applyAlignment="1" applyProtection="1">
      <alignment wrapText="1"/>
    </xf>
    <xf numFmtId="0" fontId="5" fillId="11" borderId="5" xfId="0" applyFont="1" applyFill="1" applyBorder="1" applyAlignment="1" applyProtection="1">
      <alignment wrapText="1"/>
    </xf>
    <xf numFmtId="0" fontId="2" fillId="0" borderId="0" xfId="0" applyFont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wrapText="1"/>
    </xf>
    <xf numFmtId="0" fontId="0" fillId="0" borderId="0" xfId="0" applyFont="1" applyFill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0" fontId="5" fillId="0" borderId="12" xfId="0" applyFont="1" applyFill="1" applyBorder="1" applyAlignment="1" applyProtection="1">
      <alignment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40" fillId="11" borderId="6" xfId="0" applyFont="1" applyFill="1" applyBorder="1" applyAlignment="1" applyProtection="1">
      <alignment horizontal="left" vertical="top" wrapText="1"/>
    </xf>
    <xf numFmtId="0" fontId="40" fillId="11" borderId="5" xfId="0" applyFont="1" applyFill="1" applyBorder="1" applyAlignment="1" applyProtection="1">
      <alignment horizontal="left" vertical="top" wrapText="1"/>
    </xf>
    <xf numFmtId="0" fontId="12" fillId="0" borderId="38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27" fillId="5" borderId="39" xfId="0" applyFont="1" applyFill="1" applyBorder="1" applyAlignment="1" applyProtection="1">
      <alignment horizontal="left" vertical="top" shrinkToFit="1"/>
      <protection locked="0"/>
    </xf>
    <xf numFmtId="0" fontId="27" fillId="5" borderId="24" xfId="0" applyFont="1" applyFill="1" applyBorder="1" applyAlignment="1" applyProtection="1">
      <alignment horizontal="left" vertical="top" shrinkToFit="1"/>
      <protection locked="0"/>
    </xf>
    <xf numFmtId="0" fontId="27" fillId="5" borderId="25" xfId="0" applyFont="1" applyFill="1" applyBorder="1" applyAlignment="1" applyProtection="1">
      <alignment horizontal="left" vertical="top" shrinkToFit="1"/>
      <protection locked="0"/>
    </xf>
    <xf numFmtId="0" fontId="27" fillId="5" borderId="41" xfId="0" applyFont="1" applyFill="1" applyBorder="1" applyAlignment="1" applyProtection="1">
      <alignment horizontal="left" vertical="top" shrinkToFit="1"/>
      <protection locked="0"/>
    </xf>
    <xf numFmtId="0" fontId="27" fillId="5" borderId="8" xfId="0" applyFont="1" applyFill="1" applyBorder="1" applyAlignment="1" applyProtection="1">
      <alignment horizontal="left" vertical="top" shrinkToFit="1"/>
      <protection locked="0"/>
    </xf>
    <xf numFmtId="0" fontId="27" fillId="5" borderId="9" xfId="0" applyFont="1" applyFill="1" applyBorder="1" applyAlignment="1" applyProtection="1">
      <alignment horizontal="left" vertical="top" shrinkToFit="1"/>
      <protection locked="0"/>
    </xf>
    <xf numFmtId="0" fontId="12" fillId="0" borderId="38" xfId="0" applyFont="1" applyBorder="1" applyAlignment="1" applyProtection="1">
      <alignment horizontal="left" wrapText="1"/>
      <protection locked="0"/>
    </xf>
    <xf numFmtId="0" fontId="12" fillId="0" borderId="30" xfId="0" applyFont="1" applyBorder="1" applyAlignment="1" applyProtection="1">
      <alignment horizontal="left" wrapText="1"/>
      <protection locked="0"/>
    </xf>
    <xf numFmtId="0" fontId="12" fillId="0" borderId="31" xfId="0" applyFont="1" applyBorder="1" applyAlignment="1" applyProtection="1">
      <alignment horizontal="left" wrapText="1"/>
      <protection locked="0"/>
    </xf>
    <xf numFmtId="0" fontId="12" fillId="0" borderId="38" xfId="0" applyFont="1" applyBorder="1" applyAlignment="1" applyProtection="1">
      <alignment horizontal="center" wrapText="1" shrinkToFit="1"/>
      <protection locked="0"/>
    </xf>
    <xf numFmtId="0" fontId="12" fillId="0" borderId="30" xfId="0" applyFont="1" applyBorder="1" applyAlignment="1" applyProtection="1">
      <alignment horizontal="center" wrapText="1" shrinkToFit="1"/>
      <protection locked="0"/>
    </xf>
    <xf numFmtId="0" fontId="12" fillId="0" borderId="31" xfId="0" applyFont="1" applyBorder="1" applyAlignment="1" applyProtection="1">
      <alignment horizontal="center" wrapText="1" shrinkToFit="1"/>
      <protection locked="0"/>
    </xf>
    <xf numFmtId="0" fontId="17" fillId="10" borderId="6" xfId="0" applyFont="1" applyFill="1" applyBorder="1" applyAlignment="1">
      <alignment horizontal="left"/>
    </xf>
    <xf numFmtId="0" fontId="5" fillId="9" borderId="6" xfId="0" applyFont="1" applyFill="1" applyBorder="1" applyAlignment="1"/>
    <xf numFmtId="0" fontId="20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/>
    <xf numFmtId="0" fontId="17" fillId="7" borderId="6" xfId="0" applyFont="1" applyFill="1" applyBorder="1" applyAlignment="1">
      <alignment horizontal="left"/>
    </xf>
    <xf numFmtId="0" fontId="5" fillId="8" borderId="6" xfId="0" applyFont="1" applyFill="1" applyBorder="1" applyAlignment="1"/>
    <xf numFmtId="0" fontId="21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wrapText="1"/>
    </xf>
    <xf numFmtId="0" fontId="5" fillId="0" borderId="10" xfId="0" applyFont="1" applyBorder="1" applyAlignment="1"/>
    <xf numFmtId="0" fontId="20" fillId="0" borderId="22" xfId="0" applyFont="1" applyBorder="1" applyAlignment="1">
      <alignment horizontal="center"/>
    </xf>
    <xf numFmtId="0" fontId="0" fillId="0" borderId="0" xfId="0" applyFont="1" applyAlignment="1"/>
    <xf numFmtId="0" fontId="5" fillId="0" borderId="22" xfId="0" applyFont="1" applyBorder="1" applyAlignment="1"/>
    <xf numFmtId="0" fontId="2" fillId="5" borderId="23" xfId="0" applyFont="1" applyFill="1" applyBorder="1" applyAlignment="1" applyProtection="1">
      <alignment horizontal="center" vertical="top"/>
      <protection locked="0"/>
    </xf>
    <xf numFmtId="0" fontId="2" fillId="5" borderId="24" xfId="0" applyFont="1" applyFill="1" applyBorder="1" applyAlignment="1" applyProtection="1">
      <alignment horizontal="center" vertical="top"/>
      <protection locked="0"/>
    </xf>
    <xf numFmtId="0" fontId="2" fillId="5" borderId="25" xfId="0" applyFont="1" applyFill="1" applyBorder="1" applyAlignment="1" applyProtection="1">
      <alignment horizontal="center" vertical="top"/>
      <protection locked="0"/>
    </xf>
    <xf numFmtId="0" fontId="2" fillId="5" borderId="22" xfId="0" applyFont="1" applyFill="1" applyBorder="1" applyAlignment="1" applyProtection="1">
      <alignment horizontal="left" vertical="top" wrapText="1" shrinkToFit="1"/>
      <protection locked="0"/>
    </xf>
    <xf numFmtId="0" fontId="2" fillId="5" borderId="6" xfId="0" applyFont="1" applyFill="1" applyBorder="1" applyAlignment="1" applyProtection="1">
      <alignment horizontal="left" vertical="top" wrapText="1" shrinkToFit="1"/>
      <protection locked="0"/>
    </xf>
    <xf numFmtId="0" fontId="2" fillId="5" borderId="10" xfId="0" applyFont="1" applyFill="1" applyBorder="1" applyAlignment="1" applyProtection="1">
      <alignment horizontal="left" vertical="top" wrapText="1" shrinkToFit="1"/>
      <protection locked="0"/>
    </xf>
    <xf numFmtId="0" fontId="2" fillId="5" borderId="13" xfId="0" applyFont="1" applyFill="1" applyBorder="1" applyAlignment="1" applyProtection="1">
      <alignment horizontal="left" vertical="top" wrapText="1" shrinkToFit="1"/>
      <protection locked="0"/>
    </xf>
    <xf numFmtId="0" fontId="2" fillId="5" borderId="21" xfId="0" applyFont="1" applyFill="1" applyBorder="1" applyAlignment="1" applyProtection="1">
      <alignment horizontal="left" vertical="top" wrapText="1" shrinkToFit="1"/>
      <protection locked="0"/>
    </xf>
    <xf numFmtId="0" fontId="2" fillId="5" borderId="14" xfId="0" applyFont="1" applyFill="1" applyBorder="1" applyAlignment="1" applyProtection="1">
      <alignment horizontal="left" vertical="top" wrapText="1" shrinkToFit="1"/>
      <protection locked="0"/>
    </xf>
    <xf numFmtId="0" fontId="17" fillId="4" borderId="6" xfId="0" applyFont="1" applyFill="1" applyBorder="1" applyAlignment="1">
      <alignment horizontal="left"/>
    </xf>
    <xf numFmtId="0" fontId="5" fillId="0" borderId="6" xfId="0" applyFont="1" applyBorder="1" applyAlignment="1"/>
    <xf numFmtId="0" fontId="2" fillId="5" borderId="23" xfId="0" applyFont="1" applyFill="1" applyBorder="1" applyAlignment="1" applyProtection="1">
      <alignment horizontal="center" vertical="top" shrinkToFit="1"/>
      <protection locked="0"/>
    </xf>
    <xf numFmtId="0" fontId="2" fillId="5" borderId="24" xfId="0" applyFont="1" applyFill="1" applyBorder="1" applyAlignment="1" applyProtection="1">
      <alignment horizontal="center" vertical="top" shrinkToFit="1"/>
      <protection locked="0"/>
    </xf>
    <xf numFmtId="0" fontId="2" fillId="5" borderId="25" xfId="0" applyFont="1" applyFill="1" applyBorder="1" applyAlignment="1" applyProtection="1">
      <alignment horizontal="center" vertical="top" shrinkToFit="1"/>
      <protection locked="0"/>
    </xf>
    <xf numFmtId="0" fontId="17" fillId="10" borderId="21" xfId="0" applyFont="1" applyFill="1" applyBorder="1" applyAlignment="1">
      <alignment horizontal="left"/>
    </xf>
    <xf numFmtId="0" fontId="5" fillId="9" borderId="21" xfId="0" applyFont="1" applyFill="1" applyBorder="1" applyAlignment="1"/>
    <xf numFmtId="0" fontId="17" fillId="10" borderId="23" xfId="0" applyFont="1" applyFill="1" applyBorder="1" applyAlignment="1">
      <alignment horizontal="left"/>
    </xf>
    <xf numFmtId="0" fontId="5" fillId="9" borderId="25" xfId="0" applyFont="1" applyFill="1" applyBorder="1" applyAlignment="1"/>
    <xf numFmtId="0" fontId="5" fillId="9" borderId="24" xfId="0" applyFont="1" applyFill="1" applyBorder="1" applyAlignment="1"/>
    <xf numFmtId="0" fontId="2" fillId="4" borderId="23" xfId="0" applyFont="1" applyFill="1" applyBorder="1" applyAlignment="1">
      <alignment horizontal="right"/>
    </xf>
    <xf numFmtId="0" fontId="5" fillId="0" borderId="24" xfId="0" applyFont="1" applyBorder="1" applyAlignment="1"/>
    <xf numFmtId="0" fontId="5" fillId="0" borderId="25" xfId="0" applyFont="1" applyBorder="1" applyAlignment="1"/>
    <xf numFmtId="0" fontId="59" fillId="0" borderId="22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9" borderId="6" xfId="0" applyFont="1" applyFill="1" applyBorder="1" applyAlignment="1">
      <alignment horizontal="left"/>
    </xf>
    <xf numFmtId="0" fontId="22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2" fillId="0" borderId="6" xfId="0" applyFont="1" applyFill="1" applyBorder="1" applyAlignment="1" applyProtection="1">
      <alignment horizontal="left"/>
      <protection locked="0"/>
    </xf>
    <xf numFmtId="0" fontId="73" fillId="0" borderId="6" xfId="0" applyFont="1" applyFill="1" applyBorder="1" applyAlignment="1" applyProtection="1">
      <protection locked="0"/>
    </xf>
    <xf numFmtId="0" fontId="73" fillId="0" borderId="32" xfId="0" applyFont="1" applyFill="1" applyBorder="1" applyAlignment="1" applyProtection="1">
      <alignment horizontal="left"/>
      <protection locked="0"/>
    </xf>
    <xf numFmtId="0" fontId="3" fillId="7" borderId="6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22" fontId="12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61" fillId="0" borderId="22" xfId="0" applyFont="1" applyBorder="1" applyAlignment="1">
      <alignment horizontal="center" wrapText="1"/>
    </xf>
    <xf numFmtId="0" fontId="62" fillId="0" borderId="0" xfId="0" applyFont="1" applyAlignment="1"/>
    <xf numFmtId="0" fontId="63" fillId="0" borderId="10" xfId="0" applyFont="1" applyBorder="1" applyAlignment="1"/>
    <xf numFmtId="0" fontId="32" fillId="0" borderId="22" xfId="0" applyFont="1" applyBorder="1" applyAlignment="1">
      <alignment horizontal="center" wrapText="1"/>
    </xf>
    <xf numFmtId="0" fontId="63" fillId="0" borderId="6" xfId="0" applyFont="1" applyBorder="1" applyAlignment="1"/>
    <xf numFmtId="0" fontId="15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28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protection locked="0"/>
    </xf>
    <xf numFmtId="0" fontId="5" fillId="0" borderId="25" xfId="0" applyFont="1" applyBorder="1" applyAlignment="1" applyProtection="1">
      <protection locked="0"/>
    </xf>
    <xf numFmtId="0" fontId="26" fillId="0" borderId="35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68" fillId="0" borderId="13" xfId="1" applyFont="1" applyBorder="1" applyAlignment="1" applyProtection="1">
      <alignment horizontal="center" wrapText="1"/>
    </xf>
    <xf numFmtId="0" fontId="69" fillId="0" borderId="21" xfId="0" applyFont="1" applyBorder="1" applyAlignment="1"/>
    <xf numFmtId="0" fontId="69" fillId="0" borderId="14" xfId="0" applyFont="1" applyBorder="1" applyAlignment="1"/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74" fillId="0" borderId="38" xfId="0" applyFont="1" applyBorder="1" applyAlignment="1" applyProtection="1">
      <alignment horizontal="left"/>
      <protection locked="0"/>
    </xf>
    <xf numFmtId="0" fontId="74" fillId="0" borderId="30" xfId="0" applyFont="1" applyBorder="1" applyAlignment="1" applyProtection="1">
      <alignment horizontal="left"/>
      <protection locked="0"/>
    </xf>
    <xf numFmtId="0" fontId="74" fillId="0" borderId="31" xfId="0" applyFont="1" applyBorder="1" applyAlignment="1" applyProtection="1">
      <alignment horizontal="left"/>
      <protection locked="0"/>
    </xf>
    <xf numFmtId="0" fontId="53" fillId="0" borderId="33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5" fillId="0" borderId="21" xfId="0" applyFont="1" applyBorder="1" applyAlignment="1"/>
    <xf numFmtId="0" fontId="5" fillId="0" borderId="14" xfId="0" applyFont="1" applyBorder="1" applyAlignment="1"/>
    <xf numFmtId="0" fontId="27" fillId="0" borderId="13" xfId="0" applyFont="1" applyBorder="1" applyAlignment="1">
      <alignment horizontal="center" wrapText="1"/>
    </xf>
    <xf numFmtId="0" fontId="49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/>
    <xf numFmtId="0" fontId="5" fillId="0" borderId="0" xfId="0" applyFont="1" applyFill="1" applyAlignment="1"/>
  </cellXfs>
  <cellStyles count="2">
    <cellStyle name="Hyperlink" xfId="1" builtinId="8"/>
    <cellStyle name="Normal" xfId="0" builtinId="0"/>
  </cellStyles>
  <dxfs count="118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FF0000"/>
      </font>
      <fill>
        <patternFill patternType="solid">
          <fgColor theme="1"/>
          <bgColor theme="1"/>
        </patternFill>
      </fill>
    </dxf>
    <dxf>
      <font>
        <color rgb="FFFF0000"/>
      </font>
      <fill>
        <patternFill patternType="solid">
          <fgColor theme="1"/>
          <bgColor theme="1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FF0000"/>
      </font>
      <fill>
        <patternFill patternType="solid">
          <fgColor theme="1"/>
          <bgColor theme="1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fgColor theme="1"/>
          <bgColor theme="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FF0000"/>
      </font>
      <fill>
        <patternFill patternType="solid">
          <fgColor theme="1"/>
          <bgColor theme="1"/>
        </patternFill>
      </fill>
    </dxf>
    <dxf>
      <font>
        <b/>
        <color rgb="FF0070C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theme="1"/>
          <bgColor theme="1"/>
        </patternFill>
      </fill>
    </dxf>
  </dxfs>
  <tableStyles count="0" defaultTableStyle="TableStyleMedium9" defaultPivotStyle="PivotStyleLight16"/>
  <colors>
    <mruColors>
      <color rgb="FF33CCCC"/>
      <color rgb="FF00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</xdr:colOff>
      <xdr:row>20</xdr:row>
      <xdr:rowOff>104775</xdr:rowOff>
    </xdr:from>
    <xdr:ext cx="447675" cy="381000"/>
    <xdr:pic macro="[0]!Iniciar_Preenchimento">
      <xdr:nvPicPr>
        <xdr:cNvPr id="2" name="image1.png" descr="Resultado de imagem para seta segui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200025</xdr:colOff>
      <xdr:row>0</xdr:row>
      <xdr:rowOff>66675</xdr:rowOff>
    </xdr:from>
    <xdr:ext cx="542925" cy="6477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323850</xdr:colOff>
      <xdr:row>212</xdr:row>
      <xdr:rowOff>247650</xdr:rowOff>
    </xdr:from>
    <xdr:ext cx="619125" cy="647700"/>
    <xdr:pic macro="[0]!Finito">
      <xdr:nvPicPr>
        <xdr:cNvPr id="2" name="image4.jpg" descr="Imagem relacionad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133350</xdr:colOff>
      <xdr:row>0</xdr:row>
      <xdr:rowOff>38100</xdr:rowOff>
    </xdr:from>
    <xdr:ext cx="419100" cy="5048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diatria@colegiosordemdosmedicos.p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X1002"/>
  <sheetViews>
    <sheetView showGridLines="0" showRowColHeaders="0" showZeros="0" tabSelected="1" topLeftCell="A15" zoomScaleNormal="100" workbookViewId="0">
      <selection activeCell="B4" sqref="B4:H4"/>
    </sheetView>
  </sheetViews>
  <sheetFormatPr defaultColWidth="12.625" defaultRowHeight="15" customHeight="1"/>
  <cols>
    <col min="1" max="1" width="2.75" style="83" customWidth="1"/>
    <col min="2" max="2" width="56.25" style="83" customWidth="1"/>
    <col min="3" max="3" width="8" style="83" customWidth="1"/>
    <col min="4" max="4" width="8.25" style="83" customWidth="1"/>
    <col min="5" max="5" width="8" style="83" customWidth="1"/>
    <col min="6" max="6" width="8.625" style="83" customWidth="1"/>
    <col min="7" max="7" width="8" style="83" customWidth="1"/>
    <col min="8" max="8" width="10.625" style="83" customWidth="1"/>
    <col min="9" max="24" width="7.75" style="83" customWidth="1"/>
    <col min="25" max="16384" width="12.625" style="83"/>
  </cols>
  <sheetData>
    <row r="1" spans="1:24" ht="96" customHeight="1">
      <c r="A1" s="82"/>
      <c r="B1" s="175" t="s">
        <v>0</v>
      </c>
      <c r="C1" s="176"/>
      <c r="D1" s="176"/>
      <c r="E1" s="176"/>
      <c r="F1" s="176"/>
      <c r="G1" s="176"/>
      <c r="H1" s="177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66" customHeight="1">
      <c r="A2" s="82"/>
      <c r="B2" s="178" t="s">
        <v>1</v>
      </c>
      <c r="C2" s="179"/>
      <c r="D2" s="179"/>
      <c r="E2" s="179"/>
      <c r="F2" s="179"/>
      <c r="G2" s="179"/>
      <c r="H2" s="180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33.75">
      <c r="A3" s="82"/>
      <c r="B3" s="181">
        <f ca="1">1+YEAR('--'!J8)</f>
        <v>2023</v>
      </c>
      <c r="C3" s="182"/>
      <c r="D3" s="182"/>
      <c r="E3" s="182"/>
      <c r="F3" s="182"/>
      <c r="G3" s="182"/>
      <c r="H3" s="18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ht="24" customHeight="1">
      <c r="A4" s="82"/>
      <c r="B4" s="163" t="s">
        <v>2</v>
      </c>
      <c r="C4" s="170"/>
      <c r="D4" s="170"/>
      <c r="E4" s="170"/>
      <c r="F4" s="170"/>
      <c r="G4" s="170"/>
      <c r="H4" s="17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ht="39" customHeight="1">
      <c r="A5" s="82"/>
      <c r="B5" s="163" t="s">
        <v>3</v>
      </c>
      <c r="C5" s="170"/>
      <c r="D5" s="170"/>
      <c r="E5" s="170"/>
      <c r="F5" s="170"/>
      <c r="G5" s="170"/>
      <c r="H5" s="17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38.25" customHeight="1">
      <c r="A6" s="82"/>
      <c r="B6" s="184" t="s">
        <v>337</v>
      </c>
      <c r="C6" s="185"/>
      <c r="D6" s="185"/>
      <c r="E6" s="185"/>
      <c r="F6" s="185"/>
      <c r="G6" s="185"/>
      <c r="H6" s="186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s="141" customFormat="1" ht="83.25" customHeight="1">
      <c r="A7" s="82"/>
      <c r="B7" s="184" t="s">
        <v>342</v>
      </c>
      <c r="C7" s="197"/>
      <c r="D7" s="197"/>
      <c r="E7" s="197"/>
      <c r="F7" s="197"/>
      <c r="G7" s="197"/>
      <c r="H7" s="198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ht="34.5" customHeight="1">
      <c r="A8" s="82"/>
      <c r="B8" s="194" t="s">
        <v>4</v>
      </c>
      <c r="C8" s="195"/>
      <c r="D8" s="195"/>
      <c r="E8" s="195"/>
      <c r="F8" s="195"/>
      <c r="G8" s="195"/>
      <c r="H8" s="196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1:24" ht="18" customHeight="1">
      <c r="A9" s="82"/>
      <c r="B9" s="105" t="s">
        <v>5</v>
      </c>
      <c r="C9" s="86"/>
      <c r="D9" s="187" t="s">
        <v>6</v>
      </c>
      <c r="E9" s="170"/>
      <c r="F9" s="170"/>
      <c r="G9" s="170"/>
      <c r="H9" s="17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51" customHeight="1">
      <c r="A10" s="82"/>
      <c r="B10" s="87"/>
      <c r="C10" s="82"/>
      <c r="D10" s="170"/>
      <c r="E10" s="170"/>
      <c r="F10" s="170"/>
      <c r="G10" s="170"/>
      <c r="H10" s="17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ht="18" customHeight="1">
      <c r="A11" s="82"/>
      <c r="B11" s="105" t="s">
        <v>7</v>
      </c>
      <c r="C11" s="88"/>
      <c r="D11" s="187" t="s">
        <v>8</v>
      </c>
      <c r="E11" s="170"/>
      <c r="F11" s="170"/>
      <c r="G11" s="170"/>
      <c r="H11" s="17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ht="36" customHeight="1">
      <c r="A12" s="82"/>
      <c r="B12" s="188" t="s">
        <v>9</v>
      </c>
      <c r="C12" s="189"/>
      <c r="D12" s="189"/>
      <c r="E12" s="189"/>
      <c r="F12" s="189"/>
      <c r="G12" s="189"/>
      <c r="H12" s="190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ht="48" customHeight="1">
      <c r="A13" s="82"/>
      <c r="B13" s="191"/>
      <c r="C13" s="192"/>
      <c r="D13" s="192"/>
      <c r="E13" s="192"/>
      <c r="F13" s="192"/>
      <c r="G13" s="192"/>
      <c r="H13" s="193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42.75" customHeight="1">
      <c r="A14" s="85"/>
      <c r="B14" s="166" t="s">
        <v>10</v>
      </c>
      <c r="C14" s="167"/>
      <c r="D14" s="167"/>
      <c r="E14" s="167"/>
      <c r="F14" s="167"/>
      <c r="G14" s="167"/>
      <c r="H14" s="168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 ht="27" customHeight="1">
      <c r="A15" s="85"/>
      <c r="B15" s="173" t="s">
        <v>11</v>
      </c>
      <c r="C15" s="170"/>
      <c r="D15" s="170"/>
      <c r="E15" s="170"/>
      <c r="F15" s="170"/>
      <c r="G15" s="170"/>
      <c r="H15" s="17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ht="27" customHeight="1">
      <c r="A16" s="85"/>
      <c r="B16" s="170"/>
      <c r="C16" s="170"/>
      <c r="D16" s="170"/>
      <c r="E16" s="170"/>
      <c r="F16" s="170"/>
      <c r="G16" s="170"/>
      <c r="H16" s="17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ht="64.5" customHeight="1">
      <c r="A17" s="82"/>
      <c r="B17" s="174" t="s">
        <v>12</v>
      </c>
      <c r="C17" s="170"/>
      <c r="D17" s="170"/>
      <c r="E17" s="170"/>
      <c r="F17" s="170"/>
      <c r="G17" s="170"/>
      <c r="H17" s="17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1:24" ht="65.25" customHeight="1">
      <c r="A18" s="82"/>
      <c r="B18" s="166" t="s">
        <v>343</v>
      </c>
      <c r="C18" s="167"/>
      <c r="D18" s="167"/>
      <c r="E18" s="167"/>
      <c r="F18" s="167"/>
      <c r="G18" s="167"/>
      <c r="H18" s="168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4" s="84" customFormat="1" ht="65.25" customHeight="1">
      <c r="A19" s="82"/>
      <c r="B19" s="163" t="s">
        <v>13</v>
      </c>
      <c r="C19" s="164"/>
      <c r="D19" s="164"/>
      <c r="E19" s="164"/>
      <c r="F19" s="164"/>
      <c r="G19" s="164"/>
      <c r="H19" s="165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ht="42" customHeight="1">
      <c r="A20" s="82"/>
      <c r="B20" s="169" t="s">
        <v>14</v>
      </c>
      <c r="C20" s="170"/>
      <c r="D20" s="170"/>
      <c r="E20" s="170"/>
      <c r="F20" s="170"/>
      <c r="G20" s="170"/>
      <c r="H20" s="17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>
      <c r="A21" s="82"/>
      <c r="B21" s="89"/>
      <c r="C21" s="90"/>
      <c r="D21" s="90"/>
      <c r="E21" s="90"/>
      <c r="F21" s="90"/>
      <c r="G21" s="90"/>
      <c r="H21" s="9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ht="15.75">
      <c r="A22" s="82"/>
      <c r="B22" s="172" t="s">
        <v>15</v>
      </c>
      <c r="C22" s="170"/>
      <c r="D22" s="170"/>
      <c r="E22" s="170"/>
      <c r="F22" s="134"/>
      <c r="G22" s="82"/>
      <c r="H22" s="85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ht="15.75" customHeight="1">
      <c r="A23" s="82"/>
      <c r="B23" s="92"/>
      <c r="C23" s="93"/>
      <c r="D23" s="93"/>
      <c r="E23" s="82"/>
      <c r="F23" s="93"/>
      <c r="G23" s="93"/>
      <c r="H23" s="94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ht="15.75" customHeight="1">
      <c r="A24" s="82"/>
      <c r="B24" s="133"/>
      <c r="C24" s="82"/>
      <c r="D24" s="82"/>
      <c r="E24" s="95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ht="15.7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ht="15.7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ht="15.7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ht="15.7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ht="15.7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ht="15.7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24" ht="15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24" ht="15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1:24" ht="15.7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</row>
    <row r="34" spans="1:24" ht="15.7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</row>
    <row r="35" spans="1:24" ht="15.7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ht="15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ht="15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  <row r="38" spans="1:24" ht="15.7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ht="15.7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ht="15.7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</row>
    <row r="41" spans="1:24" ht="15.7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</row>
    <row r="42" spans="1:24" ht="15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</row>
    <row r="43" spans="1:24" ht="15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ht="15.7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ht="15.7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4" ht="15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ht="15.7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</row>
    <row r="48" spans="1:24" ht="15.7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ht="15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15.7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15.7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15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ht="15.7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15.7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5.7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5.7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ht="15.7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ht="15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4" ht="15.7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  <row r="60" spans="1:24" ht="15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</row>
    <row r="61" spans="1:24" ht="15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15.7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15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24" ht="15.7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ht="15.7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</row>
    <row r="66" spans="1:24" ht="15.7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</row>
    <row r="67" spans="1:24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  <row r="68" spans="1:24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ht="15.7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ht="15.7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ht="15.7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ht="15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ht="15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</row>
    <row r="75" spans="1:24" ht="15.7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ht="15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ht="15.7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ht="15.7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ht="15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</row>
    <row r="80" spans="1:24" ht="15.7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</row>
    <row r="81" spans="1:24" ht="15.7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ht="15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ht="15.7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ht="15.7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ht="15.7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ht="15.75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ht="15.7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ht="15.7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ht="15.75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ht="15.7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</row>
    <row r="91" spans="1:24" ht="15.7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ht="15.75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ht="15.7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ht="15.75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</row>
    <row r="95" spans="1:24" ht="15.7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</row>
    <row r="96" spans="1:24" ht="15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</row>
    <row r="97" spans="1:24" ht="15.7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</row>
    <row r="98" spans="1:24" ht="15.75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</row>
    <row r="99" spans="1:24" ht="15.7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</row>
    <row r="100" spans="1:24" ht="15.75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</row>
    <row r="101" spans="1:24" ht="15.75" customHeight="1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</row>
    <row r="102" spans="1:24" ht="15.75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</row>
    <row r="103" spans="1:24" ht="15.75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</row>
    <row r="104" spans="1:24" ht="15.7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</row>
    <row r="105" spans="1:24" ht="15.75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</row>
    <row r="106" spans="1:24" ht="15.75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:24" ht="15.75" customHeight="1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ht="15.75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</row>
    <row r="109" spans="1:24" ht="15.75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</row>
    <row r="110" spans="1:24" ht="15.75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</row>
    <row r="111" spans="1:24" ht="15.75" customHeight="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ht="15.75" customHeight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ht="15.75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ht="15.75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ht="15.75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</row>
    <row r="116" spans="1:24" ht="15.75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ht="15.75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</row>
    <row r="118" spans="1:24" ht="15.75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ht="15.7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ht="15.7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ht="15.75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ht="15.75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ht="15.75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</row>
    <row r="124" spans="1:24" ht="15.75" customHeight="1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ht="15.75" customHeight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4" ht="15.75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ht="15.75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ht="15.75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ht="15.75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ht="15.75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</row>
    <row r="131" spans="1:24" ht="15.7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ht="15.7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ht="15.75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</row>
    <row r="134" spans="1:24" ht="15.75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</row>
    <row r="135" spans="1:24" ht="15.7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</row>
    <row r="136" spans="1:24" ht="15.75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</row>
    <row r="137" spans="1:24" ht="15.75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ht="15.75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</row>
    <row r="139" spans="1:24" ht="15.75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</row>
    <row r="140" spans="1:24" ht="15.75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</row>
    <row r="141" spans="1:24" ht="15.75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</row>
    <row r="142" spans="1:24" ht="15.75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</row>
    <row r="143" spans="1:24" ht="15.75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</row>
    <row r="144" spans="1:24" ht="15.75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</row>
    <row r="145" spans="1:24" ht="15.75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</row>
    <row r="146" spans="1:24" ht="15.75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</row>
    <row r="147" spans="1:24" ht="15.75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</row>
    <row r="148" spans="1:24" ht="15.75" customHeight="1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</row>
    <row r="149" spans="1:24" ht="15.75" customHeight="1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ht="15.75" customHeigh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ht="15.75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</row>
    <row r="152" spans="1:24" ht="15.75" customHeight="1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</row>
    <row r="153" spans="1:24" ht="15.75" customHeigh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</row>
    <row r="154" spans="1:24" ht="15.75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</row>
    <row r="155" spans="1:24" ht="15.75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ht="15.75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ht="15.75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</row>
    <row r="158" spans="1:24" ht="15.75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</row>
    <row r="159" spans="1:24" ht="15.75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ht="15.75" customHeigh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ht="15.75" customHeight="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</row>
    <row r="162" spans="1:24" ht="15.75" customHeight="1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  <row r="163" spans="1:24" ht="15.75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ht="15.75" customHeight="1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ht="15.75" customHeight="1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ht="15.75" customHeight="1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ht="15.75" customHeight="1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ht="15.75" customHeight="1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ht="15.75" customHeight="1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ht="15.75" customHeight="1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ht="15.75" customHeight="1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</row>
    <row r="172" spans="1:24" ht="15.75" customHeight="1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</row>
    <row r="173" spans="1:24" ht="15.75" customHeight="1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</row>
    <row r="174" spans="1:24" ht="15.75" customHeight="1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</row>
    <row r="175" spans="1:24" ht="15.75" customHeight="1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</row>
    <row r="176" spans="1:24" ht="15.75" customHeight="1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</row>
    <row r="177" spans="1:24" ht="15.75" customHeight="1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</row>
    <row r="178" spans="1:24" ht="15.75" customHeight="1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</row>
    <row r="179" spans="1:24" ht="15.75" customHeight="1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</row>
    <row r="180" spans="1:24" ht="15.75" customHeight="1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</row>
    <row r="181" spans="1:24" ht="15.75" customHeight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</row>
    <row r="182" spans="1:24" ht="15.75" customHeight="1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</row>
    <row r="183" spans="1:24" ht="15.75" customHeight="1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</row>
    <row r="184" spans="1:24" ht="15.75" customHeight="1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</row>
    <row r="185" spans="1:24" ht="15.75" customHeight="1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</row>
    <row r="186" spans="1:24" ht="15.75" customHeight="1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</row>
    <row r="187" spans="1:24" ht="15.75" customHeight="1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</row>
    <row r="188" spans="1:24" ht="15.75" customHeight="1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</row>
    <row r="189" spans="1:24" ht="15.75" customHeigh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</row>
    <row r="190" spans="1:24" ht="15.75" customHeight="1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</row>
    <row r="191" spans="1:24" ht="15.75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</row>
    <row r="192" spans="1:24" ht="15.75" customHeight="1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</row>
    <row r="193" spans="1:24" ht="15.75" customHeigh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</row>
    <row r="194" spans="1:24" ht="15.75" customHeight="1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</row>
    <row r="195" spans="1:24" ht="15.75" customHeight="1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</row>
    <row r="196" spans="1:24" ht="15.75" customHeight="1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</row>
    <row r="197" spans="1:24" ht="15.75" customHeight="1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</row>
    <row r="198" spans="1:24" ht="15.75" customHeight="1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</row>
    <row r="199" spans="1:24" ht="15.75" customHeight="1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</row>
    <row r="200" spans="1:24" ht="15.75" customHeight="1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</row>
    <row r="201" spans="1:24" ht="15.75" customHeight="1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</row>
    <row r="202" spans="1:24" ht="15.75" customHeight="1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</row>
    <row r="203" spans="1:24" ht="15.75" customHeight="1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</row>
    <row r="204" spans="1:24" ht="15.75" customHeight="1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</row>
    <row r="205" spans="1:24" ht="15.75" customHeight="1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</row>
    <row r="206" spans="1:24" ht="15.75" customHeight="1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</row>
    <row r="207" spans="1:24" ht="15.75" customHeight="1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</row>
    <row r="208" spans="1:24" ht="15.75" customHeight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</row>
    <row r="209" spans="1:24" ht="15.75" customHeight="1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</row>
    <row r="210" spans="1:24" ht="15.75" customHeight="1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</row>
    <row r="211" spans="1:24" ht="15.75" customHeight="1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</row>
    <row r="212" spans="1:24" ht="15.75" customHeight="1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</row>
    <row r="213" spans="1:24" ht="15.75" customHeight="1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</row>
    <row r="214" spans="1:24" ht="15.75" customHeight="1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</row>
    <row r="215" spans="1:24" ht="15.75" customHeight="1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</row>
    <row r="216" spans="1:24" ht="15.75" customHeight="1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</row>
    <row r="217" spans="1:24" ht="15.75" customHeight="1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</row>
    <row r="218" spans="1:24" ht="15.75" customHeight="1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</row>
    <row r="219" spans="1:24" ht="15.75" customHeight="1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</row>
    <row r="220" spans="1:24" ht="15.75" customHeight="1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</row>
    <row r="221" spans="1:24" ht="15.75" customHeight="1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</row>
    <row r="222" spans="1:24" ht="15.75" customHeight="1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</row>
    <row r="223" spans="1:24" ht="15.75" customHeight="1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</row>
    <row r="224" spans="1:24" ht="15.75" customHeight="1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</row>
    <row r="225" spans="1:24" ht="15.75" customHeight="1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</row>
    <row r="226" spans="1:24" ht="15.75" customHeight="1"/>
    <row r="227" spans="1:24" ht="15.75" customHeight="1"/>
    <row r="228" spans="1:24" ht="15.75" customHeight="1"/>
    <row r="229" spans="1:24" ht="15.75" customHeight="1"/>
    <row r="230" spans="1:24" ht="15.75" customHeight="1"/>
    <row r="231" spans="1:24" ht="15.75" customHeight="1"/>
    <row r="232" spans="1:24" ht="15.75" customHeight="1"/>
    <row r="233" spans="1:24" ht="15.75" customHeight="1"/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 algorithmName="SHA-512" hashValue="80X94PWhiNvEUKC+9BZU7HCG38q2ci6ed53KZdAkWPnIR5sXr7mXTQOOZoByyM/Pn7FgNTXqFHGI1LSWmo95fw==" saltValue="fMPcTwoZfcmx+tlcquTRuQ==" spinCount="100000" sheet="1" objects="1" scenarios="1" selectLockedCells="1"/>
  <mergeCells count="18">
    <mergeCell ref="B6:H6"/>
    <mergeCell ref="D9:H10"/>
    <mergeCell ref="D11:H11"/>
    <mergeCell ref="B12:H13"/>
    <mergeCell ref="B14:H14"/>
    <mergeCell ref="B8:H8"/>
    <mergeCell ref="B7:H7"/>
    <mergeCell ref="B1:H1"/>
    <mergeCell ref="B2:H2"/>
    <mergeCell ref="B3:H3"/>
    <mergeCell ref="B4:H4"/>
    <mergeCell ref="B5:H5"/>
    <mergeCell ref="B19:H19"/>
    <mergeCell ref="B18:H18"/>
    <mergeCell ref="B20:H20"/>
    <mergeCell ref="B22:E22"/>
    <mergeCell ref="B15:H16"/>
    <mergeCell ref="B17:H17"/>
  </mergeCells>
  <pageMargins left="0.7" right="0.7" top="0.75" bottom="0.71" header="0" footer="0"/>
  <pageSetup paperSize="9" scale="72" fitToHeight="0" orientation="portrait" r:id="rId1"/>
  <headerFooter>
    <oddHeader>&amp;CColégio de Pediatria da Ordem dos Médicos&amp;R2020</oddHeader>
    <oddFooter>&amp;CColégio de Pediatria da Ordem dos Médicos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Z1017"/>
  <sheetViews>
    <sheetView showGridLines="0" showRowColHeaders="0" showZeros="0" topLeftCell="A4" workbookViewId="0">
      <selection activeCell="C38" sqref="C38"/>
    </sheetView>
  </sheetViews>
  <sheetFormatPr defaultColWidth="12.625" defaultRowHeight="15" customHeight="1"/>
  <cols>
    <col min="1" max="1" width="2.75" customWidth="1"/>
    <col min="2" max="2" width="53.75" customWidth="1"/>
    <col min="3" max="3" width="8" customWidth="1"/>
    <col min="4" max="4" width="8.25" customWidth="1"/>
    <col min="5" max="5" width="8" customWidth="1"/>
    <col min="6" max="6" width="8.625" customWidth="1"/>
    <col min="7" max="7" width="8" customWidth="1"/>
    <col min="8" max="11" width="7.75" customWidth="1"/>
    <col min="12" max="12" width="7.75" hidden="1" customWidth="1"/>
    <col min="13" max="13" width="11.25" hidden="1" customWidth="1"/>
    <col min="14" max="14" width="10" hidden="1" customWidth="1"/>
    <col min="15" max="15" width="8" hidden="1" customWidth="1"/>
    <col min="16" max="16" width="42.75" hidden="1" customWidth="1"/>
    <col min="17" max="17" width="32.625" hidden="1" customWidth="1"/>
    <col min="18" max="20" width="7.75" hidden="1" customWidth="1"/>
    <col min="21" max="26" width="7.75" customWidth="1"/>
  </cols>
  <sheetData>
    <row r="1" spans="1:26" ht="28.5" customHeight="1">
      <c r="A1" s="1"/>
      <c r="B1" s="260" t="s">
        <v>0</v>
      </c>
      <c r="C1" s="218"/>
      <c r="D1" s="218"/>
      <c r="E1" s="218"/>
      <c r="F1" s="218"/>
      <c r="G1" s="218"/>
      <c r="H1" s="218"/>
      <c r="I1" s="21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1"/>
      <c r="B2" s="261" t="s">
        <v>16</v>
      </c>
      <c r="C2" s="218"/>
      <c r="D2" s="218"/>
      <c r="E2" s="218"/>
      <c r="F2" s="218"/>
      <c r="G2" s="218"/>
      <c r="H2" s="218"/>
      <c r="I2" s="2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262" t="str">
        <f ca="1">"Ano "&amp;INSTRUÇÕES!B3</f>
        <v>Ano 2023</v>
      </c>
      <c r="C3" s="218"/>
      <c r="D3" s="218"/>
      <c r="E3" s="218"/>
      <c r="F3" s="218"/>
      <c r="G3" s="218"/>
      <c r="H3" s="218"/>
      <c r="I3" s="2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"/>
      <c r="B4" s="263" t="s">
        <v>17</v>
      </c>
      <c r="C4" s="223"/>
      <c r="D4" s="223"/>
      <c r="E4" s="223"/>
      <c r="F4" s="223"/>
      <c r="G4" s="223"/>
      <c r="H4" s="2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"/>
      <c r="B5" s="2"/>
      <c r="C5" s="2"/>
      <c r="D5" s="2"/>
      <c r="E5" s="2"/>
      <c r="F5" s="2"/>
      <c r="G5" s="2"/>
      <c r="H5" s="264">
        <f ca="1">NOW()</f>
        <v>44592.650132523151</v>
      </c>
      <c r="I5" s="22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3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75"/>
      <c r="C7" s="48"/>
      <c r="D7" s="48"/>
      <c r="E7" s="48"/>
      <c r="F7" s="48"/>
      <c r="G7" s="48"/>
      <c r="H7" s="48"/>
      <c r="I7" s="4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3" t="s">
        <v>19</v>
      </c>
      <c r="C8" s="1" t="str">
        <f>IF($B$9="outro","Por favor introduza na celula abaixo o nome do seu hospital","")</f>
        <v/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>
      <c r="A9" s="1"/>
      <c r="B9" s="76"/>
      <c r="C9" s="48"/>
      <c r="D9" s="48"/>
      <c r="E9" s="48"/>
      <c r="F9" s="48"/>
      <c r="G9" s="48"/>
      <c r="H9" s="50" t="str">
        <f>IF(B9="","",VLOOKUP(B9,'--'!G3:H42,2,))</f>
        <v/>
      </c>
      <c r="I9" s="4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4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6" t="s">
        <v>21</v>
      </c>
      <c r="C11" s="257"/>
      <c r="D11" s="257"/>
      <c r="E11" s="257"/>
      <c r="F11" s="257"/>
      <c r="G11" s="257"/>
      <c r="H11" s="257"/>
      <c r="I11" s="25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6" t="s">
        <v>22</v>
      </c>
      <c r="C12" s="258"/>
      <c r="D12" s="258"/>
      <c r="E12" s="258"/>
      <c r="F12" s="258"/>
      <c r="G12" s="258"/>
      <c r="H12" s="258"/>
      <c r="I12" s="25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6" t="s">
        <v>23</v>
      </c>
      <c r="C13" s="259"/>
      <c r="D13" s="259"/>
      <c r="E13" s="259"/>
      <c r="F13" s="259"/>
      <c r="G13" s="259"/>
      <c r="H13" s="259"/>
      <c r="I13" s="25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40" customFormat="1" ht="15.75">
      <c r="A14" s="1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>
      <c r="A15" s="1"/>
      <c r="B15" s="143" t="str">
        <f ca="1">"As informações reportadas neste inquerito (para o ano de "&amp;INSTRUÇÕES!B3&amp;") alteram substancialmente a Capacidade Formativa do Serviço, relativamenta ao ano anterior ("&amp;INSTRUÇÕES!B3-1&amp;")?"</f>
        <v>As informações reportadas neste inquerito (para o ano de 2023) alteram substancialmente a Capacidade Formativa do Serviço, relativamenta ao ano anterior (2022)?</v>
      </c>
      <c r="C15" s="144"/>
      <c r="D15" s="1"/>
      <c r="E15" s="1"/>
      <c r="F15" s="1"/>
      <c r="H15" s="1"/>
      <c r="I15" s="1"/>
      <c r="J15" s="8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217" t="s">
        <v>24</v>
      </c>
      <c r="C17" s="218"/>
      <c r="D17" s="218"/>
      <c r="E17" s="218"/>
      <c r="F17" s="218"/>
      <c r="G17" s="218"/>
      <c r="H17" s="218"/>
      <c r="I17" s="2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0" t="str">
        <f ca="1">"Dados relativos a 2 de dezembro de "&amp;INSTRUÇÕES!$B$3-2</f>
        <v>Dados relativos a 2 de dezembro de 2021</v>
      </c>
      <c r="C18" s="251" t="s">
        <v>25</v>
      </c>
      <c r="D18" s="223"/>
      <c r="E18" s="223"/>
      <c r="F18" s="223"/>
      <c r="G18" s="2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1" t="s">
        <v>26</v>
      </c>
      <c r="D19" s="11" t="s">
        <v>27</v>
      </c>
      <c r="E19" s="11" t="s">
        <v>28</v>
      </c>
      <c r="F19" s="11" t="s">
        <v>29</v>
      </c>
      <c r="G19" s="11" t="s">
        <v>30</v>
      </c>
      <c r="H19" s="1"/>
      <c r="I19" s="12" t="s">
        <v>31</v>
      </c>
      <c r="J19" s="1"/>
      <c r="K19" s="1"/>
      <c r="L19" s="1"/>
      <c r="M19" s="1" t="s">
        <v>32</v>
      </c>
      <c r="N19" s="1" t="s">
        <v>33</v>
      </c>
      <c r="O19" s="1" t="s">
        <v>34</v>
      </c>
      <c r="P19" s="1" t="s">
        <v>35</v>
      </c>
      <c r="Q19" s="1" t="s">
        <v>36</v>
      </c>
      <c r="R19" s="1" t="s">
        <v>37</v>
      </c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3" t="s">
        <v>38</v>
      </c>
      <c r="C20" s="146"/>
      <c r="D20" s="146"/>
      <c r="E20" s="147"/>
      <c r="F20" s="147"/>
      <c r="G20" s="147"/>
      <c r="H20" s="1"/>
      <c r="I20" s="12">
        <f t="shared" ref="I20:I23" si="0">SUM(C20:G20)</f>
        <v>0</v>
      </c>
      <c r="J20" s="1"/>
      <c r="K20" s="1"/>
      <c r="L20" s="1"/>
      <c r="M20" s="1" t="s">
        <v>39</v>
      </c>
      <c r="N20" s="1" t="s">
        <v>40</v>
      </c>
      <c r="O20" s="1"/>
      <c r="P20" s="1" t="s">
        <v>41</v>
      </c>
      <c r="Q20" s="1" t="s">
        <v>42</v>
      </c>
      <c r="R20" s="1" t="s">
        <v>43</v>
      </c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3" t="s">
        <v>44</v>
      </c>
      <c r="C21" s="146"/>
      <c r="D21" s="146"/>
      <c r="E21" s="147"/>
      <c r="F21" s="147"/>
      <c r="G21" s="147"/>
      <c r="H21" s="1"/>
      <c r="I21" s="12">
        <f t="shared" si="0"/>
        <v>0</v>
      </c>
      <c r="J21" s="1"/>
      <c r="K21" s="1"/>
      <c r="L21" s="1"/>
      <c r="M21" s="1" t="s">
        <v>40</v>
      </c>
      <c r="N21" s="1" t="s">
        <v>45</v>
      </c>
      <c r="O21" s="1" t="s">
        <v>40</v>
      </c>
      <c r="P21" s="1" t="s">
        <v>46</v>
      </c>
      <c r="Q21" s="1" t="s">
        <v>47</v>
      </c>
      <c r="R21" s="1" t="s">
        <v>48</v>
      </c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3" t="s">
        <v>49</v>
      </c>
      <c r="C22" s="146"/>
      <c r="D22" s="146"/>
      <c r="E22" s="147"/>
      <c r="F22" s="147"/>
      <c r="G22" s="147"/>
      <c r="H22" s="1"/>
      <c r="I22" s="12">
        <f t="shared" si="0"/>
        <v>0</v>
      </c>
      <c r="J22" s="1"/>
      <c r="K22" s="1"/>
      <c r="L22" s="1"/>
      <c r="M22" s="1" t="s">
        <v>339</v>
      </c>
      <c r="N22" s="1" t="s">
        <v>50</v>
      </c>
      <c r="O22" s="1" t="s">
        <v>51</v>
      </c>
      <c r="P22" s="1"/>
      <c r="Q22" s="1"/>
      <c r="R22" s="1" t="s">
        <v>52</v>
      </c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3" t="s">
        <v>341</v>
      </c>
      <c r="C23" s="146"/>
      <c r="D23" s="146"/>
      <c r="E23" s="147"/>
      <c r="F23" s="147"/>
      <c r="G23" s="147"/>
      <c r="H23" s="1"/>
      <c r="I23" s="12">
        <f t="shared" si="0"/>
        <v>0</v>
      </c>
      <c r="J23" s="1"/>
      <c r="K23" s="1"/>
      <c r="L23" s="1"/>
      <c r="M23" s="1"/>
      <c r="N23" s="1" t="s">
        <v>53</v>
      </c>
      <c r="O23" s="1" t="s">
        <v>54</v>
      </c>
      <c r="P23" s="1"/>
      <c r="Q23" s="1"/>
      <c r="R23" s="1" t="s">
        <v>55</v>
      </c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4" t="s">
        <v>31</v>
      </c>
      <c r="C24" s="12">
        <f t="shared" ref="C24:G24" si="1">SUM(C20:C23)</f>
        <v>0</v>
      </c>
      <c r="D24" s="12">
        <f t="shared" si="1"/>
        <v>0</v>
      </c>
      <c r="E24" s="12">
        <f t="shared" si="1"/>
        <v>0</v>
      </c>
      <c r="F24" s="12">
        <f t="shared" si="1"/>
        <v>0</v>
      </c>
      <c r="G24" s="12">
        <f t="shared" si="1"/>
        <v>0</v>
      </c>
      <c r="H24" s="1"/>
      <c r="I24" s="12">
        <f>SUM(I20:I23)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5" t="s">
        <v>56</v>
      </c>
      <c r="C25" s="12"/>
      <c r="D25" s="12"/>
      <c r="E25" s="12"/>
      <c r="F25" s="12"/>
      <c r="G25" s="12"/>
      <c r="H25" s="1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4"/>
      <c r="C26" s="12"/>
      <c r="D26" s="12"/>
      <c r="E26" s="12"/>
      <c r="F26" s="12"/>
      <c r="G26" s="12"/>
      <c r="H26" s="1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0" t="str">
        <f ca="1">"Dados relativos a 2 de dezembro de "&amp;INSTRUÇÕES!$B$3-2</f>
        <v>Dados relativos a 2 de dezembro de 2021</v>
      </c>
      <c r="C27" s="251" t="s">
        <v>25</v>
      </c>
      <c r="D27" s="223"/>
      <c r="E27" s="223"/>
      <c r="F27" s="223"/>
      <c r="G27" s="22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1" t="s">
        <v>26</v>
      </c>
      <c r="D28" s="11" t="s">
        <v>27</v>
      </c>
      <c r="E28" s="11" t="s">
        <v>28</v>
      </c>
      <c r="F28" s="11" t="s">
        <v>29</v>
      </c>
      <c r="G28" s="11" t="s">
        <v>30</v>
      </c>
      <c r="H28" s="1"/>
      <c r="I28" s="12" t="s">
        <v>31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3" t="s">
        <v>57</v>
      </c>
      <c r="C29" s="146"/>
      <c r="D29" s="146"/>
      <c r="E29" s="147"/>
      <c r="F29" s="147"/>
      <c r="G29" s="147"/>
      <c r="H29" s="1"/>
      <c r="I29" s="12">
        <f t="shared" ref="I29:I32" si="2">SUM(C29:G29)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3" t="s">
        <v>58</v>
      </c>
      <c r="C30" s="146"/>
      <c r="D30" s="146"/>
      <c r="E30" s="147"/>
      <c r="F30" s="147"/>
      <c r="G30" s="147"/>
      <c r="H30" s="1"/>
      <c r="I30" s="12">
        <f t="shared" si="2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3" t="s">
        <v>59</v>
      </c>
      <c r="C31" s="146"/>
      <c r="D31" s="146"/>
      <c r="E31" s="147"/>
      <c r="F31" s="147"/>
      <c r="G31" s="147"/>
      <c r="H31" s="1"/>
      <c r="I31" s="12">
        <f t="shared" si="2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3" t="s">
        <v>60</v>
      </c>
      <c r="C32" s="146"/>
      <c r="D32" s="146"/>
      <c r="E32" s="147"/>
      <c r="F32" s="147"/>
      <c r="G32" s="147"/>
      <c r="H32" s="1"/>
      <c r="I32" s="12">
        <f t="shared" si="2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4" t="s">
        <v>31</v>
      </c>
      <c r="C33" s="12">
        <f t="shared" ref="C33:G33" si="3">SUM(C29:C32)</f>
        <v>0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 t="shared" si="3"/>
        <v>0</v>
      </c>
      <c r="H33" s="1"/>
      <c r="I33" s="12">
        <f>SUM(I29:I32)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52"/>
      <c r="C34" s="223"/>
      <c r="D34" s="223"/>
      <c r="E34" s="223"/>
      <c r="F34" s="223"/>
      <c r="G34" s="223"/>
      <c r="H34" s="223"/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53" t="s">
        <v>344</v>
      </c>
      <c r="C36" s="214"/>
      <c r="D36" s="214"/>
      <c r="E36" s="214"/>
      <c r="F36" s="214"/>
      <c r="G36" s="214"/>
      <c r="H36" s="214"/>
      <c r="I36" s="2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0" t="str">
        <f ca="1">"Dados relativos a 2 de dezembro de "&amp;INSTRUÇÕES!$B$3-2</f>
        <v>Dados relativos a 2 de dezembro de 2021</v>
      </c>
      <c r="C37" s="15" t="s">
        <v>61</v>
      </c>
      <c r="D37" s="1"/>
      <c r="E37" s="67"/>
      <c r="F37" s="68"/>
      <c r="G37" s="68"/>
      <c r="H37" s="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9" t="s">
        <v>62</v>
      </c>
      <c r="C38" s="74"/>
      <c r="D38" s="1"/>
      <c r="E38" s="254" t="s">
        <v>334</v>
      </c>
      <c r="F38" s="255"/>
      <c r="G38" s="255"/>
      <c r="H38" s="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9" t="s">
        <v>63</v>
      </c>
      <c r="C39" s="74"/>
      <c r="D39" s="1"/>
      <c r="E39" s="255"/>
      <c r="F39" s="256"/>
      <c r="G39" s="255"/>
      <c r="H39" s="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9" t="s">
        <v>64</v>
      </c>
      <c r="C40" s="147"/>
      <c r="D40" s="1"/>
      <c r="E40" s="255"/>
      <c r="F40" s="256"/>
      <c r="G40" s="255"/>
      <c r="H40" s="1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9" t="s">
        <v>65</v>
      </c>
      <c r="C41" s="147"/>
      <c r="D41" s="1"/>
      <c r="E41" s="255"/>
      <c r="F41" s="256"/>
      <c r="G41" s="255"/>
      <c r="H41" s="1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9" t="s">
        <v>66</v>
      </c>
      <c r="C42" s="147"/>
      <c r="D42" s="1"/>
      <c r="E42" s="255"/>
      <c r="F42" s="255"/>
      <c r="G42" s="255"/>
      <c r="H42" s="1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4" t="s">
        <v>31</v>
      </c>
      <c r="C43" s="12">
        <f>SUM(C38:C42)</f>
        <v>0</v>
      </c>
      <c r="D43" s="12"/>
      <c r="E43" s="12"/>
      <c r="F43" s="12"/>
      <c r="G43" s="12"/>
      <c r="H43" s="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17" t="s">
        <v>67</v>
      </c>
      <c r="C45" s="218"/>
      <c r="D45" s="218"/>
      <c r="E45" s="218"/>
      <c r="F45" s="218"/>
      <c r="G45" s="218"/>
      <c r="H45" s="218"/>
      <c r="I45" s="21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0"/>
      <c r="C46" s="63"/>
      <c r="D46" s="63"/>
      <c r="E46" s="247" t="str">
        <f ca="1">"Caracterização da Área - dados de "&amp;INSTRUÇÕES!B3-2</f>
        <v>Caracterização da Área - dados de 2021</v>
      </c>
      <c r="F46" s="248"/>
      <c r="G46" s="248"/>
      <c r="H46" s="24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7.5" customHeight="1">
      <c r="A47" s="1"/>
      <c r="B47" s="12"/>
      <c r="C47" s="66" t="str">
        <f ca="1">"Número máximo de internos em Simultâneo por Estágio que tiveram em "&amp;INSTRUÇÕES!$B$3-2</f>
        <v>Número máximo de internos em Simultâneo por Estágio que tiveram em 2021</v>
      </c>
      <c r="D47" s="66" t="str">
        <f ca="1">"Número máximo de internos em Simultâneo por Estágio pretendidos para "&amp;INSTRUÇÕES!$B$3</f>
        <v>Número máximo de internos em Simultâneo por Estágio pretendidos para 2023</v>
      </c>
      <c r="E47" s="64" t="s">
        <v>68</v>
      </c>
      <c r="F47" s="64" t="s">
        <v>69</v>
      </c>
      <c r="G47" s="64" t="s">
        <v>70</v>
      </c>
      <c r="H47" s="65" t="s">
        <v>71</v>
      </c>
      <c r="I47" s="18" t="s">
        <v>72</v>
      </c>
      <c r="J47" s="1"/>
      <c r="K47" s="1"/>
      <c r="L47" s="1"/>
      <c r="M47" s="1"/>
      <c r="N47" s="1"/>
      <c r="O47" s="1"/>
      <c r="P47" s="1"/>
      <c r="Q47" s="1"/>
      <c r="R47" s="1"/>
      <c r="S47" s="1" t="s">
        <v>73</v>
      </c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1" t="s">
        <v>74</v>
      </c>
      <c r="C48" s="74"/>
      <c r="D48" s="74"/>
      <c r="E48" s="43"/>
      <c r="F48" s="43"/>
      <c r="G48" s="43"/>
      <c r="H48" s="43"/>
      <c r="I48" s="12">
        <f t="shared" ref="I48:I53" si="4">D48-C48</f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1" t="s">
        <v>75</v>
      </c>
      <c r="C49" s="74"/>
      <c r="D49" s="74"/>
      <c r="E49" s="43"/>
      <c r="F49" s="43"/>
      <c r="G49" s="43"/>
      <c r="H49" s="43"/>
      <c r="I49" s="12">
        <f t="shared" si="4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1" t="s">
        <v>76</v>
      </c>
      <c r="C50" s="147"/>
      <c r="D50" s="147"/>
      <c r="E50" s="43"/>
      <c r="F50" s="43"/>
      <c r="G50" s="43"/>
      <c r="H50" s="43"/>
      <c r="I50" s="12">
        <f t="shared" si="4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1" t="s">
        <v>77</v>
      </c>
      <c r="C51" s="147"/>
      <c r="D51" s="147"/>
      <c r="E51" s="43"/>
      <c r="F51" s="43"/>
      <c r="G51" s="43"/>
      <c r="H51" s="43"/>
      <c r="I51" s="12">
        <f t="shared" si="4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1" t="s">
        <v>78</v>
      </c>
      <c r="C52" s="147"/>
      <c r="D52" s="147"/>
      <c r="E52" s="43"/>
      <c r="F52" s="74"/>
      <c r="G52" s="43"/>
      <c r="H52" s="43"/>
      <c r="I52" s="12">
        <f t="shared" si="4"/>
        <v>0</v>
      </c>
      <c r="J52" s="1"/>
      <c r="K52" s="1"/>
      <c r="L52" s="1" t="s">
        <v>79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1" t="s">
        <v>340</v>
      </c>
      <c r="C53" s="147"/>
      <c r="D53" s="147"/>
      <c r="E53" s="43"/>
      <c r="F53" s="43"/>
      <c r="G53" s="43"/>
      <c r="H53" s="43"/>
      <c r="I53" s="12">
        <f t="shared" si="4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1"/>
      <c r="C54" s="249"/>
      <c r="D54" s="250"/>
      <c r="E54" s="250"/>
      <c r="F54" s="250"/>
      <c r="G54" s="250"/>
      <c r="H54" s="250"/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1" t="s">
        <v>80</v>
      </c>
      <c r="C55" s="147"/>
      <c r="D55" s="147"/>
      <c r="E55" s="147"/>
      <c r="F55" s="147"/>
      <c r="G55" s="147"/>
      <c r="H55" s="44"/>
      <c r="I55" s="12">
        <f t="shared" ref="I55:I70" si="5">D55-C55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1" t="s">
        <v>81</v>
      </c>
      <c r="C56" s="147"/>
      <c r="D56" s="147"/>
      <c r="E56" s="147"/>
      <c r="F56" s="147"/>
      <c r="G56" s="147"/>
      <c r="H56" s="44"/>
      <c r="I56" s="12">
        <f t="shared" si="5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1" t="s">
        <v>82</v>
      </c>
      <c r="C57" s="147"/>
      <c r="D57" s="147"/>
      <c r="E57" s="147"/>
      <c r="F57" s="147"/>
      <c r="G57" s="147"/>
      <c r="H57" s="44"/>
      <c r="I57" s="12">
        <f t="shared" si="5"/>
        <v>0</v>
      </c>
      <c r="J57" s="1"/>
      <c r="K57" s="6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1" t="s">
        <v>83</v>
      </c>
      <c r="C58" s="147"/>
      <c r="D58" s="147"/>
      <c r="E58" s="147"/>
      <c r="F58" s="147"/>
      <c r="G58" s="147"/>
      <c r="H58" s="44"/>
      <c r="I58" s="12">
        <f t="shared" si="5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1" t="s">
        <v>84</v>
      </c>
      <c r="C59" s="147"/>
      <c r="D59" s="147"/>
      <c r="E59" s="147"/>
      <c r="F59" s="147"/>
      <c r="G59" s="147"/>
      <c r="H59" s="44"/>
      <c r="I59" s="12">
        <f t="shared" si="5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1" t="s">
        <v>85</v>
      </c>
      <c r="C60" s="147"/>
      <c r="D60" s="147"/>
      <c r="E60" s="147"/>
      <c r="F60" s="147"/>
      <c r="G60" s="147"/>
      <c r="H60" s="44"/>
      <c r="I60" s="12">
        <f t="shared" si="5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1" t="s">
        <v>86</v>
      </c>
      <c r="C61" s="147"/>
      <c r="D61" s="147"/>
      <c r="E61" s="147"/>
      <c r="F61" s="147"/>
      <c r="G61" s="147"/>
      <c r="H61" s="44"/>
      <c r="I61" s="12">
        <f t="shared" si="5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1" t="s">
        <v>87</v>
      </c>
      <c r="C62" s="147"/>
      <c r="D62" s="147"/>
      <c r="E62" s="147"/>
      <c r="F62" s="147"/>
      <c r="G62" s="147"/>
      <c r="H62" s="44"/>
      <c r="I62" s="12">
        <f t="shared" si="5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1" t="s">
        <v>88</v>
      </c>
      <c r="C63" s="147"/>
      <c r="D63" s="147"/>
      <c r="E63" s="147"/>
      <c r="F63" s="147"/>
      <c r="G63" s="147"/>
      <c r="H63" s="44"/>
      <c r="I63" s="12">
        <f t="shared" si="5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1" t="s">
        <v>89</v>
      </c>
      <c r="C64" s="74"/>
      <c r="D64" s="74"/>
      <c r="E64" s="74"/>
      <c r="F64" s="74"/>
      <c r="G64" s="74"/>
      <c r="H64" s="44"/>
      <c r="I64" s="12">
        <f t="shared" si="5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1" t="s">
        <v>90</v>
      </c>
      <c r="C65" s="74"/>
      <c r="D65" s="74"/>
      <c r="E65" s="147"/>
      <c r="F65" s="147"/>
      <c r="G65" s="147"/>
      <c r="H65" s="44"/>
      <c r="I65" s="12">
        <f t="shared" si="5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42" customFormat="1" ht="15.75" customHeight="1">
      <c r="A66" s="1"/>
      <c r="B66" s="152"/>
      <c r="C66" s="74"/>
      <c r="D66" s="74"/>
      <c r="E66" s="74"/>
      <c r="F66" s="74"/>
      <c r="G66" s="74"/>
      <c r="H66" s="44"/>
      <c r="I66" s="12">
        <f t="shared" ref="I66:I67" si="6">D66-C66</f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42" customFormat="1" ht="15.75" customHeight="1">
      <c r="A67" s="1"/>
      <c r="B67" s="152"/>
      <c r="C67" s="74"/>
      <c r="D67" s="74"/>
      <c r="E67" s="74"/>
      <c r="F67" s="74"/>
      <c r="G67" s="74"/>
      <c r="H67" s="44"/>
      <c r="I67" s="12">
        <f t="shared" si="6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52"/>
      <c r="C68" s="74"/>
      <c r="D68" s="74"/>
      <c r="E68" s="74"/>
      <c r="F68" s="74"/>
      <c r="G68" s="74"/>
      <c r="H68" s="44"/>
      <c r="I68" s="12">
        <f t="shared" si="5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52"/>
      <c r="C69" s="74"/>
      <c r="D69" s="74"/>
      <c r="E69" s="74"/>
      <c r="F69" s="74"/>
      <c r="G69" s="74"/>
      <c r="H69" s="44"/>
      <c r="I69" s="12">
        <f t="shared" si="5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52"/>
      <c r="C70" s="74"/>
      <c r="D70" s="74"/>
      <c r="E70" s="74"/>
      <c r="F70" s="74"/>
      <c r="G70" s="74"/>
      <c r="H70" s="44"/>
      <c r="I70" s="12">
        <f t="shared" si="5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62" t="s">
        <v>91</v>
      </c>
      <c r="C71" s="147"/>
      <c r="D71" s="147"/>
      <c r="E71" s="74"/>
      <c r="F71" s="74"/>
      <c r="G71" s="74"/>
      <c r="H71" s="44"/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62" t="s">
        <v>92</v>
      </c>
      <c r="C72" s="147"/>
      <c r="D72" s="147"/>
      <c r="E72" s="74"/>
      <c r="F72" s="74"/>
      <c r="G72" s="74"/>
      <c r="H72" s="44"/>
      <c r="I72" s="1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2"/>
      <c r="C73" s="23"/>
      <c r="D73" s="23"/>
      <c r="E73" s="23"/>
      <c r="F73" s="23"/>
      <c r="G73" s="1"/>
      <c r="H73" s="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7" t="s">
        <v>93</v>
      </c>
      <c r="C75" s="218"/>
      <c r="D75" s="218"/>
      <c r="E75" s="218"/>
      <c r="F75" s="218"/>
      <c r="G75" s="218"/>
      <c r="H75" s="218"/>
      <c r="I75" s="21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39" t="s">
        <v>94</v>
      </c>
      <c r="C76" s="240"/>
      <c r="D76" s="69" t="s">
        <v>95</v>
      </c>
      <c r="E76" s="70"/>
      <c r="F76" s="70"/>
      <c r="G76" s="70"/>
      <c r="H76" s="70"/>
      <c r="I76" s="71" t="s">
        <v>96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9" t="s">
        <v>97</v>
      </c>
      <c r="C77" s="148"/>
      <c r="D77" s="52"/>
      <c r="E77" s="53"/>
      <c r="F77" s="53"/>
      <c r="G77" s="54" t="s">
        <v>98</v>
      </c>
      <c r="H77" s="162"/>
      <c r="I77" s="1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9" t="s">
        <v>99</v>
      </c>
      <c r="C78" s="148"/>
      <c r="D78" s="52"/>
      <c r="E78" s="53"/>
      <c r="F78" s="53"/>
      <c r="G78" s="54" t="s">
        <v>100</v>
      </c>
      <c r="H78" s="162"/>
      <c r="I78" s="1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9" t="s">
        <v>101</v>
      </c>
      <c r="C79" s="149"/>
      <c r="D79" s="52"/>
      <c r="E79" s="53"/>
      <c r="F79" s="53"/>
      <c r="G79" s="54" t="s">
        <v>102</v>
      </c>
      <c r="H79" s="162"/>
      <c r="I79" s="1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9" t="s">
        <v>103</v>
      </c>
      <c r="C80" s="149"/>
      <c r="D80" s="52"/>
      <c r="E80" s="53"/>
      <c r="F80" s="53"/>
      <c r="G80" s="54" t="s">
        <v>104</v>
      </c>
      <c r="H80" s="162"/>
      <c r="I80" s="1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9" t="s">
        <v>105</v>
      </c>
      <c r="C81" s="148"/>
      <c r="D81" s="52"/>
      <c r="E81" s="53"/>
      <c r="F81" s="53"/>
      <c r="G81" s="54" t="s">
        <v>106</v>
      </c>
      <c r="H81" s="162"/>
      <c r="I81" s="1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9" t="s">
        <v>107</v>
      </c>
      <c r="C82" s="149"/>
      <c r="D82" s="52"/>
      <c r="E82" s="53"/>
      <c r="F82" s="53"/>
      <c r="G82" s="54" t="s">
        <v>108</v>
      </c>
      <c r="H82" s="162"/>
      <c r="I82" s="1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29" customFormat="1" ht="15.75" customHeight="1">
      <c r="A83" s="1"/>
      <c r="B83" s="130" t="s">
        <v>109</v>
      </c>
      <c r="C83" s="132"/>
      <c r="D83" s="52"/>
      <c r="E83" s="53"/>
      <c r="F83" s="53"/>
      <c r="G83" s="131"/>
      <c r="H83" s="135"/>
      <c r="I83" s="13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41" t="s">
        <v>110</v>
      </c>
      <c r="C84" s="242"/>
      <c r="D84" s="241" t="s">
        <v>111</v>
      </c>
      <c r="E84" s="243"/>
      <c r="F84" s="243"/>
      <c r="G84" s="243"/>
      <c r="H84" s="243"/>
      <c r="I84" s="24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9" t="s">
        <v>112</v>
      </c>
      <c r="C85" s="148"/>
      <c r="D85" s="244" t="s">
        <v>113</v>
      </c>
      <c r="E85" s="245"/>
      <c r="F85" s="245"/>
      <c r="G85" s="246"/>
      <c r="H85" s="77"/>
      <c r="I85" s="5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9" t="s">
        <v>114</v>
      </c>
      <c r="C86" s="149"/>
      <c r="D86" s="55"/>
      <c r="E86" s="55"/>
      <c r="F86" s="55"/>
      <c r="G86" s="56"/>
      <c r="H86" s="51"/>
      <c r="I86" s="5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9" t="s">
        <v>115</v>
      </c>
      <c r="C87" s="149"/>
      <c r="D87" s="55"/>
      <c r="E87" s="55"/>
      <c r="F87" s="55"/>
      <c r="G87" s="56"/>
      <c r="H87" s="51"/>
      <c r="I87" s="5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9" t="s">
        <v>116</v>
      </c>
      <c r="C88" s="149"/>
      <c r="D88" s="55"/>
      <c r="E88" s="55"/>
      <c r="F88" s="55"/>
      <c r="G88" s="56"/>
      <c r="H88" s="51"/>
      <c r="I88" s="5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41" t="s">
        <v>117</v>
      </c>
      <c r="C89" s="242"/>
      <c r="D89" s="234"/>
      <c r="E89" s="235"/>
      <c r="F89" s="235"/>
      <c r="G89" s="235"/>
      <c r="H89" s="235"/>
      <c r="I89" s="23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9" t="s">
        <v>118</v>
      </c>
      <c r="C90" s="150"/>
      <c r="D90" s="55"/>
      <c r="E90" s="55"/>
      <c r="F90" s="55"/>
      <c r="G90" s="56"/>
      <c r="H90" s="51"/>
      <c r="I90" s="5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9" t="s">
        <v>119</v>
      </c>
      <c r="C91" s="148"/>
      <c r="D91" s="55"/>
      <c r="E91" s="55"/>
      <c r="F91" s="55"/>
      <c r="G91" s="56"/>
      <c r="H91" s="51"/>
      <c r="I91" s="5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9" t="s">
        <v>115</v>
      </c>
      <c r="C92" s="149"/>
      <c r="D92" s="55"/>
      <c r="E92" s="55"/>
      <c r="F92" s="55"/>
      <c r="G92" s="56"/>
      <c r="H92" s="51"/>
      <c r="I92" s="5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9" t="s">
        <v>120</v>
      </c>
      <c r="C93" s="149"/>
      <c r="D93" s="55"/>
      <c r="E93" s="55"/>
      <c r="F93" s="55"/>
      <c r="G93" s="56"/>
      <c r="H93" s="51"/>
      <c r="I93" s="5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9" t="s">
        <v>121</v>
      </c>
      <c r="C94" s="148"/>
      <c r="D94" s="234"/>
      <c r="E94" s="235"/>
      <c r="F94" s="235"/>
      <c r="G94" s="235"/>
      <c r="H94" s="235"/>
      <c r="I94" s="23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4"/>
      <c r="C95" s="1"/>
      <c r="D95" s="1"/>
      <c r="E95" s="1"/>
      <c r="F95" s="1"/>
      <c r="G95" s="2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17" t="s">
        <v>122</v>
      </c>
      <c r="C96" s="218"/>
      <c r="D96" s="218"/>
      <c r="E96" s="218"/>
      <c r="F96" s="218"/>
      <c r="G96" s="218"/>
      <c r="H96" s="218"/>
      <c r="I96" s="21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72" t="s">
        <v>123</v>
      </c>
      <c r="E97" s="73"/>
      <c r="F97" s="73"/>
      <c r="G97" s="73"/>
      <c r="H97" s="73"/>
      <c r="I97" s="7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9" t="s">
        <v>124</v>
      </c>
      <c r="C98" s="147"/>
      <c r="D98" s="236"/>
      <c r="E98" s="237"/>
      <c r="F98" s="237"/>
      <c r="G98" s="237"/>
      <c r="H98" s="237"/>
      <c r="I98" s="23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9" t="s">
        <v>125</v>
      </c>
      <c r="C99" s="147"/>
      <c r="D99" s="225"/>
      <c r="E99" s="226"/>
      <c r="F99" s="226"/>
      <c r="G99" s="226"/>
      <c r="H99" s="226"/>
      <c r="I99" s="22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9" t="s">
        <v>126</v>
      </c>
      <c r="C100" s="147"/>
      <c r="D100" s="225"/>
      <c r="E100" s="226"/>
      <c r="F100" s="226"/>
      <c r="G100" s="226"/>
      <c r="H100" s="226"/>
      <c r="I100" s="22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9" t="s">
        <v>127</v>
      </c>
      <c r="C101" s="147"/>
      <c r="D101" s="201"/>
      <c r="E101" s="202"/>
      <c r="F101" s="202"/>
      <c r="G101" s="202"/>
      <c r="H101" s="202"/>
      <c r="I101" s="20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9" t="s">
        <v>128</v>
      </c>
      <c r="C102" s="147"/>
      <c r="D102" s="225"/>
      <c r="E102" s="226"/>
      <c r="F102" s="226"/>
      <c r="G102" s="226"/>
      <c r="H102" s="226"/>
      <c r="I102" s="22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9" t="s">
        <v>129</v>
      </c>
      <c r="C103" s="147"/>
      <c r="D103" s="201"/>
      <c r="E103" s="202"/>
      <c r="F103" s="202"/>
      <c r="G103" s="202"/>
      <c r="H103" s="202"/>
      <c r="I103" s="20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9" t="s">
        <v>130</v>
      </c>
      <c r="C104" s="158"/>
      <c r="D104" s="204"/>
      <c r="E104" s="205"/>
      <c r="F104" s="205"/>
      <c r="G104" s="205"/>
      <c r="H104" s="205"/>
      <c r="I104" s="20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8.5" customHeight="1">
      <c r="A105" s="1"/>
      <c r="B105" s="157" t="s">
        <v>131</v>
      </c>
      <c r="C105" s="207"/>
      <c r="D105" s="208"/>
      <c r="E105" s="208"/>
      <c r="F105" s="208"/>
      <c r="G105" s="208"/>
      <c r="H105" s="208"/>
      <c r="I105" s="20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6" t="s">
        <v>132</v>
      </c>
      <c r="C106" s="228"/>
      <c r="D106" s="229"/>
      <c r="E106" s="229"/>
      <c r="F106" s="229"/>
      <c r="G106" s="229"/>
      <c r="H106" s="229"/>
      <c r="I106" s="23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3.75" customHeight="1">
      <c r="A107" s="1"/>
      <c r="B107" s="27"/>
      <c r="C107" s="231"/>
      <c r="D107" s="232"/>
      <c r="E107" s="232"/>
      <c r="F107" s="232"/>
      <c r="G107" s="232"/>
      <c r="H107" s="232"/>
      <c r="I107" s="2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8"/>
      <c r="C108" s="73"/>
      <c r="D108" s="73"/>
      <c r="E108" s="73"/>
      <c r="F108" s="73"/>
      <c r="G108" s="73"/>
      <c r="H108" s="73"/>
      <c r="I108" s="7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17" t="s">
        <v>133</v>
      </c>
      <c r="C109" s="218"/>
      <c r="D109" s="218"/>
      <c r="E109" s="218"/>
      <c r="F109" s="218"/>
      <c r="G109" s="218"/>
      <c r="H109" s="218"/>
      <c r="I109" s="21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19"/>
      <c r="C110" s="29" t="s">
        <v>51</v>
      </c>
      <c r="D110" s="29" t="s">
        <v>134</v>
      </c>
      <c r="E110" s="5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16"/>
      <c r="C111" s="77"/>
      <c r="D111" s="77"/>
      <c r="E111" s="58" t="s">
        <v>135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9" t="s">
        <v>136</v>
      </c>
      <c r="C112" s="159"/>
      <c r="D112" s="159"/>
      <c r="E112" s="5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8.5" customHeight="1">
      <c r="A113" s="1"/>
      <c r="B113" s="157" t="s">
        <v>137</v>
      </c>
      <c r="C113" s="210"/>
      <c r="D113" s="211"/>
      <c r="E113" s="21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9" t="s">
        <v>138</v>
      </c>
      <c r="C114" s="160"/>
      <c r="D114" s="73"/>
      <c r="E114" s="7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.75" customHeight="1">
      <c r="A115" s="1"/>
      <c r="B115" s="25" t="s">
        <v>139</v>
      </c>
      <c r="C115" s="7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61"/>
      <c r="Y115" s="1"/>
      <c r="Z115" s="1"/>
    </row>
    <row r="116" spans="1:26" ht="15.75" customHeight="1">
      <c r="A116" s="1"/>
      <c r="B116" s="19" t="s">
        <v>140</v>
      </c>
      <c r="C116" s="7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17" t="s">
        <v>141</v>
      </c>
      <c r="C118" s="218"/>
      <c r="D118" s="218"/>
      <c r="E118" s="218"/>
      <c r="F118" s="218"/>
      <c r="G118" s="218"/>
      <c r="H118" s="218"/>
      <c r="I118" s="21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13" t="s">
        <v>142</v>
      </c>
      <c r="C119" s="214"/>
      <c r="D119" s="214"/>
      <c r="E119" s="214"/>
      <c r="F119" s="214"/>
      <c r="G119" s="214"/>
      <c r="H119" s="214"/>
      <c r="I119" s="21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8">
        <f ca="1">INSTRUÇÕES!$B$3-3</f>
        <v>2020</v>
      </c>
      <c r="D120" s="1"/>
      <c r="E120" s="18">
        <f ca="1">INSTRUÇÕES!$B$3-2</f>
        <v>2021</v>
      </c>
      <c r="F120" s="1"/>
      <c r="G120" s="1"/>
      <c r="H120" s="1"/>
      <c r="I120" s="12" t="s">
        <v>72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9" t="s">
        <v>143</v>
      </c>
      <c r="C121" s="74"/>
      <c r="D121" s="1"/>
      <c r="E121" s="74"/>
      <c r="F121" s="1"/>
      <c r="G121" s="1"/>
      <c r="H121" s="1"/>
      <c r="I121" s="30">
        <f>E121-C121</f>
        <v>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9" t="s">
        <v>144</v>
      </c>
      <c r="C122" s="74"/>
      <c r="D122" s="31"/>
      <c r="E122" s="153"/>
      <c r="F122" s="31"/>
      <c r="G122" s="1"/>
      <c r="H122" s="1"/>
      <c r="I122" s="30">
        <f t="shared" ref="I122:I124" si="7">E122-C122</f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9" t="s">
        <v>145</v>
      </c>
      <c r="C123" s="74"/>
      <c r="D123" s="31"/>
      <c r="E123" s="74"/>
      <c r="F123" s="31"/>
      <c r="G123" s="1"/>
      <c r="H123" s="1"/>
      <c r="I123" s="30">
        <f t="shared" si="7"/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9" t="s">
        <v>146</v>
      </c>
      <c r="C124" s="74"/>
      <c r="D124" s="1"/>
      <c r="E124" s="74"/>
      <c r="F124" s="1"/>
      <c r="G124" s="1"/>
      <c r="H124" s="1"/>
      <c r="I124" s="30">
        <f t="shared" si="7"/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13" t="s">
        <v>147</v>
      </c>
      <c r="C126" s="214"/>
      <c r="D126" s="214"/>
      <c r="E126" s="214"/>
      <c r="F126" s="214"/>
      <c r="G126" s="214"/>
      <c r="H126" s="214"/>
      <c r="I126" s="21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4"/>
      <c r="C127" s="18">
        <f ca="1">INSTRUÇÕES!$B$3-3</f>
        <v>2020</v>
      </c>
      <c r="D127" s="1"/>
      <c r="E127" s="18">
        <f ca="1">INSTRUÇÕES!$B$3-2</f>
        <v>2021</v>
      </c>
      <c r="F127" s="1"/>
      <c r="G127" s="1"/>
      <c r="H127" s="1"/>
      <c r="I127" s="12" t="s">
        <v>72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9" t="s">
        <v>148</v>
      </c>
      <c r="C128" s="74"/>
      <c r="D128" s="1"/>
      <c r="E128" s="74"/>
      <c r="F128" s="1"/>
      <c r="G128" s="1"/>
      <c r="H128" s="1"/>
      <c r="I128" s="30">
        <f t="shared" ref="I128:I130" si="8">E128-C128</f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9" t="s">
        <v>149</v>
      </c>
      <c r="C129" s="74"/>
      <c r="D129" s="1"/>
      <c r="E129" s="74"/>
      <c r="F129" s="1"/>
      <c r="G129" s="1"/>
      <c r="H129" s="1"/>
      <c r="I129" s="30">
        <f t="shared" si="8"/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9" t="s">
        <v>150</v>
      </c>
      <c r="C130" s="74"/>
      <c r="D130" s="30" t="e">
        <f>C130/C128*100</f>
        <v>#DIV/0!</v>
      </c>
      <c r="E130" s="74"/>
      <c r="F130" s="30" t="e">
        <f>E130/E128*100</f>
        <v>#DIV/0!</v>
      </c>
      <c r="G130" s="1"/>
      <c r="H130" s="1"/>
      <c r="I130" s="30">
        <f t="shared" si="8"/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13" t="s">
        <v>151</v>
      </c>
      <c r="C132" s="214"/>
      <c r="D132" s="214"/>
      <c r="E132" s="214"/>
      <c r="F132" s="214"/>
      <c r="G132" s="214"/>
      <c r="H132" s="214"/>
      <c r="I132" s="21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8">
        <f ca="1">INSTRUÇÕES!$B$3-3</f>
        <v>2020</v>
      </c>
      <c r="D133" s="1"/>
      <c r="E133" s="18">
        <f ca="1">INSTRUÇÕES!$B$3-2</f>
        <v>2021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9" t="s">
        <v>152</v>
      </c>
      <c r="C134" s="74"/>
      <c r="D134" s="1"/>
      <c r="E134" s="74"/>
      <c r="F134" s="1"/>
      <c r="G134" s="1"/>
      <c r="H134" s="1"/>
      <c r="I134" s="30">
        <f t="shared" ref="I134:I136" si="9">E134-C134</f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42" customFormat="1" ht="15.75" customHeight="1">
      <c r="A135" s="1"/>
      <c r="B135" s="19" t="s">
        <v>153</v>
      </c>
      <c r="C135" s="74"/>
      <c r="D135" s="31"/>
      <c r="E135" s="74"/>
      <c r="F135" s="31"/>
      <c r="G135" s="1"/>
      <c r="H135" s="1"/>
      <c r="I135" s="30">
        <f t="shared" ref="I135" si="10">E135-C135</f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9" t="s">
        <v>154</v>
      </c>
      <c r="C136" s="74"/>
      <c r="D136" s="31"/>
      <c r="E136" s="74"/>
      <c r="F136" s="31"/>
      <c r="G136" s="1"/>
      <c r="H136" s="1"/>
      <c r="I136" s="30">
        <f t="shared" si="9"/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47" customFormat="1" ht="15.75" customHeight="1">
      <c r="A137" s="1"/>
      <c r="B137" s="19" t="s">
        <v>155</v>
      </c>
      <c r="C137" s="74"/>
      <c r="D137" s="31"/>
      <c r="E137" s="74"/>
      <c r="F137" s="31"/>
      <c r="G137" s="1"/>
      <c r="H137" s="1"/>
      <c r="I137" s="30">
        <f t="shared" ref="I137:I138" si="11">E137-C137</f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47" customFormat="1" ht="15.75" customHeight="1">
      <c r="A138" s="1"/>
      <c r="B138" s="19" t="s">
        <v>156</v>
      </c>
      <c r="C138" s="74"/>
      <c r="D138" s="31"/>
      <c r="E138" s="74"/>
      <c r="F138" s="31"/>
      <c r="G138" s="1"/>
      <c r="H138" s="1"/>
      <c r="I138" s="30">
        <f t="shared" si="11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13" t="s">
        <v>157</v>
      </c>
      <c r="C140" s="214"/>
      <c r="D140" s="214"/>
      <c r="E140" s="214"/>
      <c r="F140" s="214"/>
      <c r="G140" s="214"/>
      <c r="H140" s="214"/>
      <c r="I140" s="21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8">
        <f ca="1">INSTRUÇÕES!$B$3-3</f>
        <v>2020</v>
      </c>
      <c r="D141" s="1"/>
      <c r="E141" s="18">
        <f ca="1">INSTRUÇÕES!$B$3-2</f>
        <v>2021</v>
      </c>
      <c r="F141" s="1"/>
      <c r="G141" s="1"/>
      <c r="H141" s="1"/>
      <c r="I141" s="12" t="s">
        <v>72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9" t="s">
        <v>143</v>
      </c>
      <c r="C142" s="74"/>
      <c r="D142" s="1"/>
      <c r="E142" s="74"/>
      <c r="F142" s="1"/>
      <c r="G142" s="1"/>
      <c r="H142" s="1"/>
      <c r="I142" s="30">
        <f t="shared" ref="I142:I143" si="12">E142-C142</f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9" t="s">
        <v>144</v>
      </c>
      <c r="C143" s="74"/>
      <c r="D143" s="31"/>
      <c r="E143" s="74"/>
      <c r="F143" s="31"/>
      <c r="G143" s="1"/>
      <c r="H143" s="1"/>
      <c r="I143" s="30">
        <f t="shared" si="12"/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13" t="s">
        <v>158</v>
      </c>
      <c r="C145" s="214"/>
      <c r="D145" s="214"/>
      <c r="E145" s="214"/>
      <c r="F145" s="214"/>
      <c r="G145" s="214"/>
      <c r="H145" s="214"/>
      <c r="I145" s="21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220">
        <f ca="1">INSTRUÇÕES!$B$3-3</f>
        <v>2020</v>
      </c>
      <c r="E146" s="221"/>
      <c r="F146" s="222">
        <f ca="1">INSTRUÇÕES!$B$3-2</f>
        <v>2021</v>
      </c>
      <c r="G146" s="221"/>
      <c r="H146" s="222" t="s">
        <v>159</v>
      </c>
      <c r="I146" s="22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215" t="s">
        <v>160</v>
      </c>
      <c r="E147" s="215" t="s">
        <v>161</v>
      </c>
      <c r="F147" s="215" t="s">
        <v>160</v>
      </c>
      <c r="G147" s="215" t="s">
        <v>161</v>
      </c>
      <c r="H147" s="224"/>
      <c r="I147" s="22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216"/>
      <c r="E148" s="216"/>
      <c r="F148" s="216"/>
      <c r="G148" s="216"/>
      <c r="H148" s="11">
        <f ca="1">INSTRUÇÕES!$B$3-3</f>
        <v>2020</v>
      </c>
      <c r="I148" s="11">
        <f ca="1">INSTRUÇÕES!$B$3-2</f>
        <v>2021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52" t="s">
        <v>162</v>
      </c>
      <c r="C149" s="59"/>
      <c r="D149" s="74"/>
      <c r="E149" s="74"/>
      <c r="F149" s="74"/>
      <c r="G149" s="74"/>
      <c r="H149" s="32" t="e">
        <f>D149/E149*100</f>
        <v>#DIV/0!</v>
      </c>
      <c r="I149" s="32" t="e">
        <f>F149/G149*100</f>
        <v>#DIV/0!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3" t="s">
        <v>163</v>
      </c>
      <c r="C150" s="33" t="s">
        <v>135</v>
      </c>
      <c r="D150" s="34"/>
      <c r="E150" s="13"/>
      <c r="F150" s="13"/>
      <c r="G150" s="13"/>
      <c r="H150" s="13"/>
      <c r="I150" s="1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9" t="s">
        <v>164</v>
      </c>
      <c r="C151" s="77"/>
      <c r="D151" s="74"/>
      <c r="E151" s="74"/>
      <c r="F151" s="74"/>
      <c r="G151" s="74"/>
      <c r="H151" s="32" t="e">
        <f t="shared" ref="H151:H178" si="13">D151/E151*100</f>
        <v>#DIV/0!</v>
      </c>
      <c r="I151" s="32" t="e">
        <f t="shared" ref="I151:I178" si="14">F151/G151*100</f>
        <v>#DIV/0!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9" t="s">
        <v>165</v>
      </c>
      <c r="C152" s="77"/>
      <c r="D152" s="74"/>
      <c r="E152" s="74"/>
      <c r="F152" s="74"/>
      <c r="G152" s="74"/>
      <c r="H152" s="32" t="e">
        <f t="shared" si="13"/>
        <v>#DIV/0!</v>
      </c>
      <c r="I152" s="32" t="e">
        <f t="shared" si="14"/>
        <v>#DIV/0!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9" t="s">
        <v>166</v>
      </c>
      <c r="C153" s="77"/>
      <c r="D153" s="74"/>
      <c r="E153" s="74"/>
      <c r="F153" s="74"/>
      <c r="G153" s="74"/>
      <c r="H153" s="32" t="e">
        <f t="shared" si="13"/>
        <v>#DIV/0!</v>
      </c>
      <c r="I153" s="32" t="e">
        <f t="shared" si="14"/>
        <v>#DIV/0!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9" t="s">
        <v>167</v>
      </c>
      <c r="C154" s="77"/>
      <c r="D154" s="74"/>
      <c r="E154" s="74"/>
      <c r="F154" s="74"/>
      <c r="G154" s="74"/>
      <c r="H154" s="32" t="e">
        <f t="shared" si="13"/>
        <v>#DIV/0!</v>
      </c>
      <c r="I154" s="32" t="e">
        <f t="shared" si="14"/>
        <v>#DIV/0!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9" t="s">
        <v>168</v>
      </c>
      <c r="C155" s="77"/>
      <c r="D155" s="74"/>
      <c r="E155" s="74"/>
      <c r="F155" s="74"/>
      <c r="G155" s="74"/>
      <c r="H155" s="32" t="e">
        <f t="shared" si="13"/>
        <v>#DIV/0!</v>
      </c>
      <c r="I155" s="32" t="e">
        <f t="shared" si="14"/>
        <v>#DIV/0!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9" t="s">
        <v>169</v>
      </c>
      <c r="C156" s="77"/>
      <c r="D156" s="74"/>
      <c r="E156" s="74"/>
      <c r="F156" s="74"/>
      <c r="G156" s="74"/>
      <c r="H156" s="32" t="e">
        <f t="shared" si="13"/>
        <v>#DIV/0!</v>
      </c>
      <c r="I156" s="32" t="e">
        <f t="shared" si="14"/>
        <v>#DIV/0!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9" t="s">
        <v>170</v>
      </c>
      <c r="C157" s="77"/>
      <c r="D157" s="74"/>
      <c r="E157" s="74"/>
      <c r="F157" s="74"/>
      <c r="G157" s="74"/>
      <c r="H157" s="32" t="e">
        <f t="shared" si="13"/>
        <v>#DIV/0!</v>
      </c>
      <c r="I157" s="32" t="e">
        <f t="shared" si="14"/>
        <v>#DIV/0!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9" t="s">
        <v>171</v>
      </c>
      <c r="C158" s="77"/>
      <c r="D158" s="74"/>
      <c r="E158" s="74"/>
      <c r="F158" s="74"/>
      <c r="G158" s="74"/>
      <c r="H158" s="32" t="e">
        <f t="shared" si="13"/>
        <v>#DIV/0!</v>
      </c>
      <c r="I158" s="32" t="e">
        <f t="shared" si="14"/>
        <v>#DIV/0!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9" t="s">
        <v>172</v>
      </c>
      <c r="C159" s="77"/>
      <c r="D159" s="74"/>
      <c r="E159" s="74"/>
      <c r="F159" s="74"/>
      <c r="G159" s="74"/>
      <c r="H159" s="32" t="e">
        <f t="shared" si="13"/>
        <v>#DIV/0!</v>
      </c>
      <c r="I159" s="32" t="e">
        <f t="shared" si="14"/>
        <v>#DIV/0!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9" t="s">
        <v>173</v>
      </c>
      <c r="C160" s="77"/>
      <c r="D160" s="74"/>
      <c r="E160" s="74"/>
      <c r="F160" s="74"/>
      <c r="G160" s="74"/>
      <c r="H160" s="32" t="e">
        <f t="shared" si="13"/>
        <v>#DIV/0!</v>
      </c>
      <c r="I160" s="32" t="e">
        <f t="shared" si="14"/>
        <v>#DIV/0!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9" t="s">
        <v>174</v>
      </c>
      <c r="C161" s="77"/>
      <c r="D161" s="74"/>
      <c r="E161" s="74"/>
      <c r="F161" s="74"/>
      <c r="G161" s="74"/>
      <c r="H161" s="32" t="e">
        <f t="shared" si="13"/>
        <v>#DIV/0!</v>
      </c>
      <c r="I161" s="32" t="e">
        <f t="shared" si="14"/>
        <v>#DIV/0!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9" t="s">
        <v>175</v>
      </c>
      <c r="C162" s="77"/>
      <c r="D162" s="74"/>
      <c r="E162" s="74"/>
      <c r="F162" s="74"/>
      <c r="G162" s="74"/>
      <c r="H162" s="32" t="e">
        <f t="shared" si="13"/>
        <v>#DIV/0!</v>
      </c>
      <c r="I162" s="32" t="e">
        <f t="shared" si="14"/>
        <v>#DIV/0!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9" t="s">
        <v>176</v>
      </c>
      <c r="C163" s="77"/>
      <c r="D163" s="74"/>
      <c r="E163" s="74"/>
      <c r="F163" s="74"/>
      <c r="G163" s="74"/>
      <c r="H163" s="32" t="e">
        <f t="shared" si="13"/>
        <v>#DIV/0!</v>
      </c>
      <c r="I163" s="32" t="e">
        <f t="shared" si="14"/>
        <v>#DIV/0!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42" customFormat="1" ht="15.75" customHeight="1">
      <c r="A164" s="1"/>
      <c r="B164" s="154"/>
      <c r="C164" s="77"/>
      <c r="D164" s="74"/>
      <c r="E164" s="74"/>
      <c r="F164" s="74"/>
      <c r="G164" s="74"/>
      <c r="H164" s="32" t="e">
        <f t="shared" si="13"/>
        <v>#DIV/0!</v>
      </c>
      <c r="I164" s="32" t="e">
        <f t="shared" si="14"/>
        <v>#DIV/0!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42" customFormat="1" ht="15.75" customHeight="1">
      <c r="A165" s="1"/>
      <c r="B165" s="154"/>
      <c r="C165" s="77"/>
      <c r="D165" s="74"/>
      <c r="E165" s="74"/>
      <c r="F165" s="74"/>
      <c r="G165" s="74"/>
      <c r="H165" s="32" t="e">
        <f t="shared" si="13"/>
        <v>#DIV/0!</v>
      </c>
      <c r="I165" s="32" t="e">
        <f t="shared" si="14"/>
        <v>#DIV/0!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42" customFormat="1" ht="15.75" customHeight="1">
      <c r="A166" s="1"/>
      <c r="B166" s="154"/>
      <c r="C166" s="77"/>
      <c r="D166" s="74"/>
      <c r="E166" s="74"/>
      <c r="F166" s="74"/>
      <c r="G166" s="74"/>
      <c r="H166" s="32" t="e">
        <f t="shared" ref="H166:H167" si="15">D166/E166*100</f>
        <v>#DIV/0!</v>
      </c>
      <c r="I166" s="32" t="e">
        <f t="shared" ref="I166:I167" si="16">F166/G166*100</f>
        <v>#DIV/0!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42" customFormat="1" ht="15.75" customHeight="1">
      <c r="A167" s="1"/>
      <c r="B167" s="154"/>
      <c r="C167" s="77"/>
      <c r="D167" s="74"/>
      <c r="E167" s="74"/>
      <c r="F167" s="74"/>
      <c r="G167" s="74"/>
      <c r="H167" s="32" t="e">
        <f t="shared" si="15"/>
        <v>#DIV/0!</v>
      </c>
      <c r="I167" s="32" t="e">
        <f t="shared" si="16"/>
        <v>#DIV/0!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54"/>
      <c r="C168" s="77"/>
      <c r="D168" s="74"/>
      <c r="E168" s="74"/>
      <c r="F168" s="74"/>
      <c r="G168" s="74"/>
      <c r="H168" s="32" t="e">
        <f t="shared" si="13"/>
        <v>#DIV/0!</v>
      </c>
      <c r="I168" s="32" t="e">
        <f t="shared" si="14"/>
        <v>#DIV/0!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54"/>
      <c r="C169" s="77"/>
      <c r="D169" s="74"/>
      <c r="E169" s="74"/>
      <c r="F169" s="74"/>
      <c r="G169" s="74"/>
      <c r="H169" s="32" t="e">
        <f t="shared" si="13"/>
        <v>#DIV/0!</v>
      </c>
      <c r="I169" s="32" t="e">
        <f t="shared" si="14"/>
        <v>#DIV/0!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60" customFormat="1" ht="15.75" customHeight="1">
      <c r="A170" s="1"/>
      <c r="B170" s="100" t="s">
        <v>31</v>
      </c>
      <c r="C170" s="101"/>
      <c r="D170" s="102"/>
      <c r="E170" s="102">
        <f t="shared" ref="E170:G170" si="17">SUM(E151:E169,E149)</f>
        <v>0</v>
      </c>
      <c r="F170" s="102"/>
      <c r="G170" s="102">
        <f t="shared" si="17"/>
        <v>0</v>
      </c>
      <c r="H170" s="103">
        <f>F170-D170</f>
        <v>0</v>
      </c>
      <c r="I170" s="103">
        <f>G170-E170</f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60" customFormat="1" ht="15.75" customHeight="1">
      <c r="A171" s="1"/>
      <c r="B171" s="96"/>
      <c r="C171" s="97"/>
      <c r="D171" s="98"/>
      <c r="E171" s="98"/>
      <c r="F171" s="98"/>
      <c r="G171" s="98"/>
      <c r="H171" s="99"/>
      <c r="I171" s="9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06" t="s">
        <v>177</v>
      </c>
      <c r="C172" s="149"/>
      <c r="D172" s="74"/>
      <c r="E172" s="74"/>
      <c r="F172" s="74"/>
      <c r="G172" s="74"/>
      <c r="H172" s="32" t="e">
        <f t="shared" si="13"/>
        <v>#DIV/0!</v>
      </c>
      <c r="I172" s="32" t="e">
        <f t="shared" si="14"/>
        <v>#DIV/0!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07" t="s">
        <v>178</v>
      </c>
      <c r="C173" s="149"/>
      <c r="D173" s="74"/>
      <c r="E173" s="74"/>
      <c r="F173" s="74"/>
      <c r="G173" s="74"/>
      <c r="H173" s="32" t="e">
        <f t="shared" si="13"/>
        <v>#DIV/0!</v>
      </c>
      <c r="I173" s="32" t="e">
        <f t="shared" si="14"/>
        <v>#DIV/0!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07" t="s">
        <v>179</v>
      </c>
      <c r="C174" s="149"/>
      <c r="D174" s="74"/>
      <c r="E174" s="74"/>
      <c r="F174" s="74"/>
      <c r="G174" s="74"/>
      <c r="H174" s="32" t="e">
        <f t="shared" si="13"/>
        <v>#DIV/0!</v>
      </c>
      <c r="I174" s="32" t="e">
        <f t="shared" si="14"/>
        <v>#DIV/0!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07" t="s">
        <v>180</v>
      </c>
      <c r="C175" s="77"/>
      <c r="D175" s="74"/>
      <c r="E175" s="74"/>
      <c r="F175" s="74"/>
      <c r="G175" s="74"/>
      <c r="H175" s="32" t="e">
        <f t="shared" si="13"/>
        <v>#DIV/0!</v>
      </c>
      <c r="I175" s="32" t="e">
        <f t="shared" si="14"/>
        <v>#DIV/0!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07" t="s">
        <v>181</v>
      </c>
      <c r="C176" s="149"/>
      <c r="D176" s="74"/>
      <c r="E176" s="74"/>
      <c r="F176" s="74"/>
      <c r="G176" s="74"/>
      <c r="H176" s="32" t="e">
        <f t="shared" si="13"/>
        <v>#DIV/0!</v>
      </c>
      <c r="I176" s="32" t="e">
        <f t="shared" si="14"/>
        <v>#DIV/0!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07" t="s">
        <v>182</v>
      </c>
      <c r="C177" s="149"/>
      <c r="D177" s="74"/>
      <c r="E177" s="74"/>
      <c r="F177" s="74"/>
      <c r="G177" s="74"/>
      <c r="H177" s="32" t="e">
        <f t="shared" si="13"/>
        <v>#DIV/0!</v>
      </c>
      <c r="I177" s="32" t="e">
        <f t="shared" si="14"/>
        <v>#DIV/0!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07" t="s">
        <v>183</v>
      </c>
      <c r="C178" s="149"/>
      <c r="D178" s="74"/>
      <c r="E178" s="74"/>
      <c r="F178" s="74"/>
      <c r="G178" s="74"/>
      <c r="H178" s="32" t="e">
        <f t="shared" si="13"/>
        <v>#DIV/0!</v>
      </c>
      <c r="I178" s="32" t="e">
        <f t="shared" si="14"/>
        <v>#DIV/0!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5" t="s">
        <v>184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60" customFormat="1" ht="15.75" customHeight="1">
      <c r="A180" s="1"/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17" t="s">
        <v>185</v>
      </c>
      <c r="C181" s="218"/>
      <c r="D181" s="218"/>
      <c r="E181" s="218"/>
      <c r="F181" s="218"/>
      <c r="G181" s="218"/>
      <c r="H181" s="218"/>
      <c r="I181" s="21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9" t="s">
        <v>186</v>
      </c>
      <c r="C182" s="7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53"/>
      <c r="C183" s="5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9" t="s">
        <v>187</v>
      </c>
      <c r="C184" s="7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140" customFormat="1" ht="30">
      <c r="A185" s="1"/>
      <c r="B185" s="142" t="s">
        <v>338</v>
      </c>
      <c r="C185" s="156"/>
      <c r="D185" s="73"/>
      <c r="E185" s="1"/>
      <c r="F185" s="1"/>
      <c r="G185" s="1"/>
      <c r="H185" s="1"/>
      <c r="I185" s="1"/>
      <c r="J185" s="1"/>
      <c r="K185" s="8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55" t="s">
        <v>188</v>
      </c>
      <c r="C186" s="199"/>
      <c r="D186" s="200"/>
      <c r="E186" s="72" t="s">
        <v>335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35"/>
      <c r="C187" s="73"/>
      <c r="D187" s="7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4"/>
      <c r="C188" s="18">
        <f ca="1">INSTRUÇÕES!$B$3-4</f>
        <v>2019</v>
      </c>
      <c r="D188" s="18">
        <f ca="1">INSTRUÇÕES!$B$3-3</f>
        <v>2020</v>
      </c>
      <c r="E188" s="18">
        <f ca="1">INSTRUÇÕES!$B$3-2</f>
        <v>2021</v>
      </c>
      <c r="F188" s="1"/>
      <c r="G188" s="1"/>
      <c r="H188" s="36" t="s">
        <v>189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45" t="s">
        <v>190</v>
      </c>
      <c r="C189" s="147"/>
      <c r="D189" s="74"/>
      <c r="E189" s="74"/>
      <c r="F189" s="280" t="s">
        <v>191</v>
      </c>
      <c r="G189" s="281"/>
      <c r="H189" s="46">
        <f>C189+D189+E189</f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1.5" customHeight="1">
      <c r="A190" s="1"/>
      <c r="B190" s="290" t="s">
        <v>192</v>
      </c>
      <c r="C190" s="291"/>
      <c r="D190" s="291"/>
      <c r="E190" s="291"/>
      <c r="F190" s="285" t="s">
        <v>193</v>
      </c>
      <c r="G190" s="285"/>
      <c r="H190" s="286"/>
      <c r="I190" s="37" t="s">
        <v>194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51"/>
      <c r="C191" s="151"/>
      <c r="D191" s="151"/>
      <c r="E191" s="151"/>
      <c r="F191" s="287"/>
      <c r="G191" s="288"/>
      <c r="H191" s="289"/>
      <c r="I191" s="7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51"/>
      <c r="C192" s="151"/>
      <c r="D192" s="151"/>
      <c r="E192" s="151"/>
      <c r="F192" s="287"/>
      <c r="G192" s="288"/>
      <c r="H192" s="289"/>
      <c r="I192" s="7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51"/>
      <c r="C193" s="151"/>
      <c r="D193" s="151"/>
      <c r="E193" s="151"/>
      <c r="F193" s="287"/>
      <c r="G193" s="288"/>
      <c r="H193" s="289"/>
      <c r="I193" s="7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51"/>
      <c r="C194" s="151"/>
      <c r="D194" s="151"/>
      <c r="E194" s="151"/>
      <c r="F194" s="287"/>
      <c r="G194" s="288"/>
      <c r="H194" s="289"/>
      <c r="I194" s="8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51"/>
      <c r="C195" s="151"/>
      <c r="D195" s="151"/>
      <c r="E195" s="151"/>
      <c r="F195" s="287"/>
      <c r="G195" s="288"/>
      <c r="H195" s="289"/>
      <c r="I195" s="8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8">
        <f ca="1">INSTRUÇÕES!$B$3-4</f>
        <v>2019</v>
      </c>
      <c r="D197" s="18">
        <f ca="1">INSTRUÇÕES!$B$3-3</f>
        <v>2020</v>
      </c>
      <c r="E197" s="18">
        <f ca="1">INSTRUÇÕES!$B$3-2</f>
        <v>2021</v>
      </c>
      <c r="F197" s="1"/>
      <c r="G197" s="1"/>
      <c r="H197" s="36" t="s">
        <v>189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1.5" customHeight="1">
      <c r="A198" s="1"/>
      <c r="B198" s="25" t="s">
        <v>195</v>
      </c>
      <c r="C198" s="147"/>
      <c r="D198" s="74"/>
      <c r="E198" s="74"/>
      <c r="F198" s="1"/>
      <c r="G198" s="1"/>
      <c r="H198" s="46">
        <f>C198+D198+E198</f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9" t="s">
        <v>196</v>
      </c>
      <c r="C200" s="7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38" t="s">
        <v>197</v>
      </c>
      <c r="C201" s="292" t="s">
        <v>198</v>
      </c>
      <c r="D201" s="293"/>
      <c r="E201" s="294"/>
      <c r="F201" s="295" t="s">
        <v>199</v>
      </c>
      <c r="G201" s="293"/>
      <c r="H201" s="29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51"/>
      <c r="C202" s="287"/>
      <c r="D202" s="288"/>
      <c r="E202" s="289"/>
      <c r="F202" s="287"/>
      <c r="G202" s="288"/>
      <c r="H202" s="28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81"/>
      <c r="C203" s="277"/>
      <c r="D203" s="278"/>
      <c r="E203" s="279"/>
      <c r="F203" s="277"/>
      <c r="G203" s="278"/>
      <c r="H203" s="279"/>
      <c r="I203" s="137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81"/>
      <c r="C204" s="277"/>
      <c r="D204" s="278"/>
      <c r="E204" s="279"/>
      <c r="F204" s="277"/>
      <c r="G204" s="278"/>
      <c r="H204" s="279"/>
      <c r="I204" s="13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81"/>
      <c r="C205" s="277"/>
      <c r="D205" s="278"/>
      <c r="E205" s="279"/>
      <c r="F205" s="277"/>
      <c r="G205" s="278"/>
      <c r="H205" s="279"/>
      <c r="I205" s="137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81"/>
      <c r="C206" s="277"/>
      <c r="D206" s="278"/>
      <c r="E206" s="279"/>
      <c r="F206" s="277"/>
      <c r="G206" s="278"/>
      <c r="H206" s="279"/>
      <c r="I206" s="137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37"/>
      <c r="C207" s="137"/>
      <c r="D207" s="137"/>
      <c r="E207" s="137"/>
      <c r="F207" s="137"/>
      <c r="G207" s="137"/>
      <c r="H207" s="137"/>
      <c r="I207" s="137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0"/>
      <c r="C208" s="20"/>
      <c r="D208" s="20"/>
      <c r="E208" s="20"/>
      <c r="F208" s="20"/>
      <c r="G208" s="20"/>
      <c r="H208" s="2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17" t="s">
        <v>200</v>
      </c>
      <c r="C209" s="218"/>
      <c r="D209" s="218"/>
      <c r="E209" s="218"/>
      <c r="F209" s="218"/>
      <c r="G209" s="218"/>
      <c r="H209" s="218"/>
      <c r="I209" s="21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1.75" customHeight="1">
      <c r="A210" s="1"/>
      <c r="B210" s="274"/>
      <c r="C210" s="275"/>
      <c r="D210" s="275"/>
      <c r="E210" s="275"/>
      <c r="F210" s="275"/>
      <c r="G210" s="275"/>
      <c r="H210" s="275"/>
      <c r="I210" s="27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65" t="s">
        <v>201</v>
      </c>
      <c r="C213" s="223"/>
      <c r="D213" s="223"/>
      <c r="E213" s="223"/>
      <c r="F213" s="223"/>
      <c r="G213" s="223"/>
      <c r="H213" s="223"/>
      <c r="I213" s="22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3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66" t="s">
        <v>202</v>
      </c>
      <c r="C218" s="267"/>
      <c r="D218" s="267"/>
      <c r="E218" s="267"/>
      <c r="F218" s="267"/>
      <c r="G218" s="267"/>
      <c r="H218" s="267"/>
      <c r="I218" s="26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.5" customHeight="1">
      <c r="A219" s="1"/>
      <c r="B219" s="269" t="s">
        <v>203</v>
      </c>
      <c r="C219" s="270"/>
      <c r="D219" s="270"/>
      <c r="E219" s="270"/>
      <c r="F219" s="270"/>
      <c r="G219" s="270"/>
      <c r="H219" s="270"/>
      <c r="I219" s="27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72" t="s">
        <v>204</v>
      </c>
      <c r="C220" s="223"/>
      <c r="D220" s="223"/>
      <c r="E220" s="223"/>
      <c r="F220" s="223"/>
      <c r="G220" s="223"/>
      <c r="H220" s="223"/>
      <c r="I220" s="22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60" customFormat="1" ht="25.5" customHeight="1">
      <c r="A221" s="1"/>
      <c r="B221" s="269" t="s">
        <v>205</v>
      </c>
      <c r="C221" s="273"/>
      <c r="D221" s="273"/>
      <c r="E221" s="273"/>
      <c r="F221" s="273"/>
      <c r="G221" s="273"/>
      <c r="H221" s="273"/>
      <c r="I221" s="27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.5" customHeight="1">
      <c r="A222" s="1"/>
      <c r="B222" s="282" t="s">
        <v>206</v>
      </c>
      <c r="C222" s="283"/>
      <c r="D222" s="283"/>
      <c r="E222" s="283"/>
      <c r="F222" s="283"/>
      <c r="G222" s="283"/>
      <c r="H222" s="283"/>
      <c r="I222" s="28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60" customFormat="1" ht="15.75" customHeight="1">
      <c r="A223" s="1"/>
      <c r="B223" s="104"/>
      <c r="C223" s="138"/>
      <c r="D223" s="138"/>
      <c r="E223" s="138"/>
      <c r="F223" s="138"/>
      <c r="G223" s="138"/>
      <c r="H223" s="138"/>
      <c r="I223" s="13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3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40" t="s">
        <v>207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41" t="str">
        <f ca="1">" | "&amp;'--'!B33&amp;", às "&amp;'--'!B30&amp;" horas e "&amp;'--'!B31&amp;" minutos, de "&amp;'--'!B29&amp;" de "&amp;'--'!B34&amp;" de "&amp;'--'!B27&amp;" |"</f>
        <v xml:space="preserve"> | Segunda-feira, às 15 horas e 36 minutos, de 31 de janeiro de 2022 |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</row>
    <row r="429" spans="1:26" ht="15.75" customHeight="1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</row>
    <row r="430" spans="1:26" ht="15.75" customHeight="1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</row>
    <row r="431" spans="1:26" ht="15.75" customHeight="1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</row>
    <row r="432" spans="1:26" ht="15.75" customHeight="1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</row>
    <row r="433" spans="1:26" ht="15.75" customHeight="1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</row>
    <row r="434" spans="1:26" ht="15.75" customHeight="1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</row>
    <row r="435" spans="1:26" ht="15.75" customHeight="1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</row>
    <row r="436" spans="1:26" ht="15.75" customHeight="1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</row>
    <row r="437" spans="1:26" ht="15.75" customHeight="1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</row>
    <row r="438" spans="1:26" ht="15.75" customHeight="1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</row>
    <row r="439" spans="1:26" ht="15.75" customHeight="1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</row>
    <row r="440" spans="1:26" ht="15.75" customHeight="1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</row>
    <row r="441" spans="1:26" ht="15.75" customHeight="1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</row>
    <row r="442" spans="1:26" ht="15.75" customHeight="1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</row>
    <row r="443" spans="1:26" ht="15.75" customHeight="1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</row>
    <row r="444" spans="1:26" ht="15.75" customHeight="1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</row>
    <row r="445" spans="1:26" ht="15.75" customHeight="1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</row>
    <row r="446" spans="1:26" ht="15.75" customHeight="1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</row>
    <row r="447" spans="1:26" ht="15.75" customHeight="1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</row>
    <row r="448" spans="1:26" ht="15.75" customHeight="1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</row>
    <row r="449" spans="1:26" ht="15.75" customHeight="1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</row>
    <row r="450" spans="1:26" ht="15.75" customHeight="1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</row>
    <row r="451" spans="1:26" ht="15.75" customHeight="1"/>
    <row r="452" spans="1:26" ht="15.75" customHeight="1"/>
    <row r="453" spans="1:26" ht="15.75" customHeight="1"/>
    <row r="454" spans="1:26" ht="15.75" customHeight="1"/>
    <row r="455" spans="1:26" ht="15.75" customHeight="1"/>
    <row r="456" spans="1:26" ht="15.75" customHeight="1"/>
    <row r="457" spans="1:26" ht="15.75" customHeight="1"/>
    <row r="458" spans="1:26" ht="15.75" customHeight="1"/>
    <row r="459" spans="1:26" ht="15.75" customHeight="1"/>
    <row r="460" spans="1:26" ht="15.75" customHeight="1"/>
    <row r="461" spans="1:26" ht="15.75" customHeight="1"/>
    <row r="462" spans="1:26" ht="15.75" customHeight="1"/>
    <row r="463" spans="1:26" ht="15.75" customHeight="1"/>
    <row r="464" spans="1:26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sheetProtection algorithmName="SHA-512" hashValue="SloYvpytQ9kI5U7jTnIaYGk4m6JN969NOeJ2tI00jLv1KEYGfWLnnzfGZduostWItAQKpPX2/fDJDNmwK77VxQ==" saltValue="VR3I/yNFhE0hN1MeP3ps8w==" spinCount="100000" sheet="1" objects="1" scenarios="1" selectLockedCells="1"/>
  <dataConsolidate/>
  <mergeCells count="81">
    <mergeCell ref="F189:G189"/>
    <mergeCell ref="B222:I222"/>
    <mergeCell ref="B181:I181"/>
    <mergeCell ref="F190:H190"/>
    <mergeCell ref="F191:H191"/>
    <mergeCell ref="F192:H192"/>
    <mergeCell ref="F193:H193"/>
    <mergeCell ref="B190:E190"/>
    <mergeCell ref="F194:H194"/>
    <mergeCell ref="F195:H195"/>
    <mergeCell ref="C201:E201"/>
    <mergeCell ref="F201:H201"/>
    <mergeCell ref="C202:E202"/>
    <mergeCell ref="F202:H202"/>
    <mergeCell ref="C203:E203"/>
    <mergeCell ref="F203:H203"/>
    <mergeCell ref="B210:I210"/>
    <mergeCell ref="C204:E204"/>
    <mergeCell ref="F204:H204"/>
    <mergeCell ref="C205:E205"/>
    <mergeCell ref="F205:H205"/>
    <mergeCell ref="C206:E206"/>
    <mergeCell ref="F206:H206"/>
    <mergeCell ref="B209:I209"/>
    <mergeCell ref="B213:I213"/>
    <mergeCell ref="B218:I218"/>
    <mergeCell ref="B219:I219"/>
    <mergeCell ref="B220:I220"/>
    <mergeCell ref="B221:I221"/>
    <mergeCell ref="B1:I1"/>
    <mergeCell ref="B2:I2"/>
    <mergeCell ref="B3:I3"/>
    <mergeCell ref="B4:H4"/>
    <mergeCell ref="H5:I5"/>
    <mergeCell ref="C11:I11"/>
    <mergeCell ref="C12:I12"/>
    <mergeCell ref="C13:I13"/>
    <mergeCell ref="B17:I17"/>
    <mergeCell ref="C18:G18"/>
    <mergeCell ref="B75:I75"/>
    <mergeCell ref="E46:H46"/>
    <mergeCell ref="C54:H54"/>
    <mergeCell ref="C27:G27"/>
    <mergeCell ref="B34:H34"/>
    <mergeCell ref="B36:I36"/>
    <mergeCell ref="E38:G42"/>
    <mergeCell ref="B45:I45"/>
    <mergeCell ref="B76:C76"/>
    <mergeCell ref="B84:C84"/>
    <mergeCell ref="D84:I84"/>
    <mergeCell ref="D85:G85"/>
    <mergeCell ref="B89:C89"/>
    <mergeCell ref="D89:I89"/>
    <mergeCell ref="D94:I94"/>
    <mergeCell ref="B96:I96"/>
    <mergeCell ref="D98:I98"/>
    <mergeCell ref="D99:I99"/>
    <mergeCell ref="D100:I100"/>
    <mergeCell ref="F146:G146"/>
    <mergeCell ref="H146:I147"/>
    <mergeCell ref="D147:D148"/>
    <mergeCell ref="G147:G148"/>
    <mergeCell ref="D101:I101"/>
    <mergeCell ref="D102:I102"/>
    <mergeCell ref="C106:I107"/>
    <mergeCell ref="C186:D186"/>
    <mergeCell ref="D103:I103"/>
    <mergeCell ref="D104:I104"/>
    <mergeCell ref="C105:I105"/>
    <mergeCell ref="C113:E113"/>
    <mergeCell ref="B126:I126"/>
    <mergeCell ref="E147:E148"/>
    <mergeCell ref="F147:F148"/>
    <mergeCell ref="B109:I109"/>
    <mergeCell ref="B110:B111"/>
    <mergeCell ref="B118:I118"/>
    <mergeCell ref="B119:I119"/>
    <mergeCell ref="B132:I132"/>
    <mergeCell ref="B140:I140"/>
    <mergeCell ref="B145:I145"/>
    <mergeCell ref="D146:E146"/>
  </mergeCells>
  <conditionalFormatting sqref="E138">
    <cfRule type="expression" dxfId="117" priority="131">
      <formula>$D$111="Não"</formula>
    </cfRule>
  </conditionalFormatting>
  <conditionalFormatting sqref="C9:G9">
    <cfRule type="expression" dxfId="116" priority="173">
      <formula>$C$9&lt;&gt;""</formula>
    </cfRule>
  </conditionalFormatting>
  <conditionalFormatting sqref="E137">
    <cfRule type="expression" dxfId="115" priority="130">
      <formula>$C$111="Não"</formula>
    </cfRule>
  </conditionalFormatting>
  <conditionalFormatting sqref="F149:G149 F151:G168 I191:I195 E198 B203:H206 B210 F172:G178">
    <cfRule type="cellIs" dxfId="114" priority="144" operator="equal">
      <formula>""</formula>
    </cfRule>
  </conditionalFormatting>
  <conditionalFormatting sqref="C83">
    <cfRule type="cellIs" dxfId="113" priority="142" operator="equal">
      <formula>""</formula>
    </cfRule>
  </conditionalFormatting>
  <conditionalFormatting sqref="E121:E124 E128:E130 E134:E138 E142:E143">
    <cfRule type="cellIs" dxfId="112" priority="143" operator="equal">
      <formula>""</formula>
    </cfRule>
  </conditionalFormatting>
  <conditionalFormatting sqref="C169 C184:C185">
    <cfRule type="cellIs" dxfId="111" priority="171" operator="equal">
      <formula>""</formula>
    </cfRule>
  </conditionalFormatting>
  <conditionalFormatting sqref="H69:H72 H85">
    <cfRule type="cellIs" dxfId="110" priority="160" operator="equal">
      <formula>""</formula>
    </cfRule>
  </conditionalFormatting>
  <conditionalFormatting sqref="C38 C48:D49 F52 C64:D68 E71:G72 C69:G70">
    <cfRule type="cellIs" dxfId="109" priority="132" operator="equal">
      <formula>""</formula>
    </cfRule>
  </conditionalFormatting>
  <conditionalFormatting sqref="C15">
    <cfRule type="cellIs" dxfId="108" priority="128" operator="equal">
      <formula>""</formula>
    </cfRule>
  </conditionalFormatting>
  <conditionalFormatting sqref="B7">
    <cfRule type="cellIs" dxfId="107" priority="127" operator="equal">
      <formula>""</formula>
    </cfRule>
  </conditionalFormatting>
  <conditionalFormatting sqref="B9">
    <cfRule type="cellIs" dxfId="106" priority="126" operator="equal">
      <formula>""</formula>
    </cfRule>
  </conditionalFormatting>
  <conditionalFormatting sqref="C11:I13">
    <cfRule type="cellIs" dxfId="105" priority="125" operator="equal">
      <formula>""</formula>
    </cfRule>
  </conditionalFormatting>
  <conditionalFormatting sqref="C20:G23">
    <cfRule type="cellIs" dxfId="104" priority="124" operator="equal">
      <formula>""</formula>
    </cfRule>
  </conditionalFormatting>
  <conditionalFormatting sqref="C29:G32">
    <cfRule type="cellIs" dxfId="103" priority="123" operator="equal">
      <formula>""</formula>
    </cfRule>
  </conditionalFormatting>
  <conditionalFormatting sqref="C39">
    <cfRule type="cellIs" dxfId="102" priority="122" operator="equal">
      <formula>""</formula>
    </cfRule>
  </conditionalFormatting>
  <conditionalFormatting sqref="C40">
    <cfRule type="cellIs" dxfId="101" priority="121" operator="equal">
      <formula>""</formula>
    </cfRule>
  </conditionalFormatting>
  <conditionalFormatting sqref="C41:C42">
    <cfRule type="cellIs" dxfId="100" priority="120" operator="equal">
      <formula>""</formula>
    </cfRule>
  </conditionalFormatting>
  <conditionalFormatting sqref="C50:D51">
    <cfRule type="cellIs" dxfId="99" priority="119" operator="equal">
      <formula>""</formula>
    </cfRule>
  </conditionalFormatting>
  <conditionalFormatting sqref="C52:D52">
    <cfRule type="cellIs" dxfId="98" priority="118" operator="equal">
      <formula>""</formula>
    </cfRule>
  </conditionalFormatting>
  <conditionalFormatting sqref="C53:D53">
    <cfRule type="cellIs" dxfId="97" priority="117" operator="equal">
      <formula>""</formula>
    </cfRule>
  </conditionalFormatting>
  <conditionalFormatting sqref="C55:D55">
    <cfRule type="cellIs" dxfId="96" priority="116" operator="equal">
      <formula>""</formula>
    </cfRule>
  </conditionalFormatting>
  <conditionalFormatting sqref="C56:D56">
    <cfRule type="cellIs" dxfId="95" priority="115" operator="equal">
      <formula>""</formula>
    </cfRule>
  </conditionalFormatting>
  <conditionalFormatting sqref="C57:D57">
    <cfRule type="cellIs" dxfId="94" priority="114" operator="equal">
      <formula>""</formula>
    </cfRule>
  </conditionalFormatting>
  <conditionalFormatting sqref="C60:D60">
    <cfRule type="cellIs" dxfId="93" priority="113" operator="equal">
      <formula>""</formula>
    </cfRule>
  </conditionalFormatting>
  <conditionalFormatting sqref="C61:D61">
    <cfRule type="cellIs" dxfId="92" priority="112" operator="equal">
      <formula>""</formula>
    </cfRule>
  </conditionalFormatting>
  <conditionalFormatting sqref="C62:D62">
    <cfRule type="cellIs" dxfId="91" priority="111" operator="equal">
      <formula>""</formula>
    </cfRule>
  </conditionalFormatting>
  <conditionalFormatting sqref="C63:D63">
    <cfRule type="cellIs" dxfId="90" priority="110" operator="equal">
      <formula>""</formula>
    </cfRule>
  </conditionalFormatting>
  <conditionalFormatting sqref="C58:D58">
    <cfRule type="cellIs" dxfId="89" priority="109" operator="equal">
      <formula>""</formula>
    </cfRule>
  </conditionalFormatting>
  <conditionalFormatting sqref="C59:D59">
    <cfRule type="cellIs" dxfId="88" priority="108" operator="equal">
      <formula>""</formula>
    </cfRule>
  </conditionalFormatting>
  <conditionalFormatting sqref="E64 E66:E68">
    <cfRule type="cellIs" dxfId="87" priority="107" operator="equal">
      <formula>""</formula>
    </cfRule>
  </conditionalFormatting>
  <conditionalFormatting sqref="E55">
    <cfRule type="cellIs" dxfId="86" priority="106" operator="equal">
      <formula>""</formula>
    </cfRule>
  </conditionalFormatting>
  <conditionalFormatting sqref="E56">
    <cfRule type="cellIs" dxfId="85" priority="105" operator="equal">
      <formula>""</formula>
    </cfRule>
  </conditionalFormatting>
  <conditionalFormatting sqref="E57">
    <cfRule type="cellIs" dxfId="84" priority="104" operator="equal">
      <formula>""</formula>
    </cfRule>
  </conditionalFormatting>
  <conditionalFormatting sqref="E58">
    <cfRule type="cellIs" dxfId="83" priority="103" operator="equal">
      <formula>""</formula>
    </cfRule>
  </conditionalFormatting>
  <conditionalFormatting sqref="E59">
    <cfRule type="cellIs" dxfId="82" priority="102" operator="equal">
      <formula>""</formula>
    </cfRule>
  </conditionalFormatting>
  <conditionalFormatting sqref="E60">
    <cfRule type="cellIs" dxfId="81" priority="101" operator="equal">
      <formula>""</formula>
    </cfRule>
  </conditionalFormatting>
  <conditionalFormatting sqref="E61">
    <cfRule type="cellIs" dxfId="80" priority="100" operator="equal">
      <formula>""</formula>
    </cfRule>
  </conditionalFormatting>
  <conditionalFormatting sqref="E62">
    <cfRule type="cellIs" dxfId="79" priority="99" operator="equal">
      <formula>""</formula>
    </cfRule>
  </conditionalFormatting>
  <conditionalFormatting sqref="E63">
    <cfRule type="cellIs" dxfId="78" priority="98" operator="equal">
      <formula>""</formula>
    </cfRule>
  </conditionalFormatting>
  <conditionalFormatting sqref="E65">
    <cfRule type="cellIs" dxfId="77" priority="97" operator="equal">
      <formula>""</formula>
    </cfRule>
  </conditionalFormatting>
  <conditionalFormatting sqref="H55:H68">
    <cfRule type="cellIs" dxfId="76" priority="85" operator="equal">
      <formula>""</formula>
    </cfRule>
  </conditionalFormatting>
  <conditionalFormatting sqref="F64:G64 F66:G68">
    <cfRule type="cellIs" dxfId="75" priority="84" operator="equal">
      <formula>""</formula>
    </cfRule>
  </conditionalFormatting>
  <conditionalFormatting sqref="F55:G55">
    <cfRule type="cellIs" dxfId="74" priority="83" operator="equal">
      <formula>""</formula>
    </cfRule>
  </conditionalFormatting>
  <conditionalFormatting sqref="F56:G56">
    <cfRule type="cellIs" dxfId="73" priority="82" operator="equal">
      <formula>""</formula>
    </cfRule>
  </conditionalFormatting>
  <conditionalFormatting sqref="F57:G57">
    <cfRule type="cellIs" dxfId="72" priority="81" operator="equal">
      <formula>""</formula>
    </cfRule>
  </conditionalFormatting>
  <conditionalFormatting sqref="F58:G58">
    <cfRule type="cellIs" dxfId="71" priority="80" operator="equal">
      <formula>""</formula>
    </cfRule>
  </conditionalFormatting>
  <conditionalFormatting sqref="F59:G59">
    <cfRule type="cellIs" dxfId="70" priority="79" operator="equal">
      <formula>""</formula>
    </cfRule>
  </conditionalFormatting>
  <conditionalFormatting sqref="F60:G60">
    <cfRule type="cellIs" dxfId="69" priority="78" operator="equal">
      <formula>""</formula>
    </cfRule>
  </conditionalFormatting>
  <conditionalFormatting sqref="F61:G61">
    <cfRule type="cellIs" dxfId="68" priority="77" operator="equal">
      <formula>""</formula>
    </cfRule>
  </conditionalFormatting>
  <conditionalFormatting sqref="F62:G62">
    <cfRule type="cellIs" dxfId="67" priority="76" operator="equal">
      <formula>""</formula>
    </cfRule>
  </conditionalFormatting>
  <conditionalFormatting sqref="F63:G63">
    <cfRule type="cellIs" dxfId="66" priority="75" operator="equal">
      <formula>""</formula>
    </cfRule>
  </conditionalFormatting>
  <conditionalFormatting sqref="F65:G65">
    <cfRule type="cellIs" dxfId="65" priority="74" operator="equal">
      <formula>""</formula>
    </cfRule>
  </conditionalFormatting>
  <conditionalFormatting sqref="C71:D72">
    <cfRule type="cellIs" dxfId="64" priority="73" operator="equal">
      <formula>""</formula>
    </cfRule>
  </conditionalFormatting>
  <conditionalFormatting sqref="C77:C78 C81">
    <cfRule type="cellIs" dxfId="63" priority="72" operator="equal">
      <formula>""</formula>
    </cfRule>
  </conditionalFormatting>
  <conditionalFormatting sqref="C79:C80">
    <cfRule type="cellIs" dxfId="62" priority="71" operator="equal">
      <formula>""</formula>
    </cfRule>
  </conditionalFormatting>
  <conditionalFormatting sqref="C82">
    <cfRule type="cellIs" dxfId="61" priority="70" operator="equal">
      <formula>""</formula>
    </cfRule>
  </conditionalFormatting>
  <conditionalFormatting sqref="H77:H82">
    <cfRule type="cellIs" dxfId="60" priority="69" operator="equal">
      <formula>""</formula>
    </cfRule>
  </conditionalFormatting>
  <conditionalFormatting sqref="I77">
    <cfRule type="cellIs" dxfId="59" priority="68" operator="equal">
      <formula>""</formula>
    </cfRule>
  </conditionalFormatting>
  <conditionalFormatting sqref="I78:I82">
    <cfRule type="cellIs" dxfId="58" priority="67" operator="equal">
      <formula>""</formula>
    </cfRule>
  </conditionalFormatting>
  <conditionalFormatting sqref="C86:C88">
    <cfRule type="cellIs" dxfId="57" priority="66" operator="equal">
      <formula>""</formula>
    </cfRule>
  </conditionalFormatting>
  <conditionalFormatting sqref="C85">
    <cfRule type="cellIs" dxfId="56" priority="65" operator="equal">
      <formula>""</formula>
    </cfRule>
  </conditionalFormatting>
  <conditionalFormatting sqref="C91">
    <cfRule type="cellIs" dxfId="55" priority="64" operator="equal">
      <formula>""</formula>
    </cfRule>
  </conditionalFormatting>
  <conditionalFormatting sqref="C92 C90">
    <cfRule type="cellIs" dxfId="54" priority="63" operator="equal">
      <formula>""</formula>
    </cfRule>
  </conditionalFormatting>
  <conditionalFormatting sqref="C93">
    <cfRule type="cellIs" dxfId="53" priority="61" operator="equal">
      <formula>""</formula>
    </cfRule>
  </conditionalFormatting>
  <conditionalFormatting sqref="C94">
    <cfRule type="cellIs" dxfId="52" priority="62" operator="equal">
      <formula>""</formula>
    </cfRule>
  </conditionalFormatting>
  <conditionalFormatting sqref="C98:C104">
    <cfRule type="cellIs" dxfId="51" priority="60" operator="equal">
      <formula>""</formula>
    </cfRule>
  </conditionalFormatting>
  <conditionalFormatting sqref="C105">
    <cfRule type="cellIs" dxfId="50" priority="59" operator="equal">
      <formula>""</formula>
    </cfRule>
  </conditionalFormatting>
  <conditionalFormatting sqref="D112">
    <cfRule type="expression" dxfId="49" priority="55">
      <formula>$D$109="Não"</formula>
    </cfRule>
  </conditionalFormatting>
  <conditionalFormatting sqref="D112">
    <cfRule type="expression" dxfId="48" priority="58">
      <formula>$D$109="Não"</formula>
    </cfRule>
  </conditionalFormatting>
  <conditionalFormatting sqref="C112">
    <cfRule type="expression" dxfId="47" priority="54">
      <formula>$C$109="Não"</formula>
    </cfRule>
  </conditionalFormatting>
  <conditionalFormatting sqref="C112:D112">
    <cfRule type="cellIs" dxfId="46" priority="56" operator="equal">
      <formula>""</formula>
    </cfRule>
  </conditionalFormatting>
  <conditionalFormatting sqref="C111:D111 C113">
    <cfRule type="cellIs" dxfId="45" priority="57" operator="equal">
      <formula>""</formula>
    </cfRule>
  </conditionalFormatting>
  <conditionalFormatting sqref="C114:C116">
    <cfRule type="cellIs" dxfId="44" priority="53" operator="equal">
      <formula>""</formula>
    </cfRule>
  </conditionalFormatting>
  <conditionalFormatting sqref="C121:C124">
    <cfRule type="cellIs" dxfId="43" priority="52" operator="equal">
      <formula>""</formula>
    </cfRule>
  </conditionalFormatting>
  <conditionalFormatting sqref="C128:C130">
    <cfRule type="cellIs" dxfId="42" priority="51" operator="equal">
      <formula>""</formula>
    </cfRule>
  </conditionalFormatting>
  <conditionalFormatting sqref="C138">
    <cfRule type="expression" dxfId="41" priority="49">
      <formula>$D$109="Não"</formula>
    </cfRule>
  </conditionalFormatting>
  <conditionalFormatting sqref="C137">
    <cfRule type="expression" dxfId="40" priority="48">
      <formula>$C$109="Não"</formula>
    </cfRule>
  </conditionalFormatting>
  <conditionalFormatting sqref="C134:C138">
    <cfRule type="cellIs" dxfId="39" priority="50" operator="equal">
      <formula>""</formula>
    </cfRule>
  </conditionalFormatting>
  <conditionalFormatting sqref="C142:C143">
    <cfRule type="cellIs" dxfId="38" priority="47" operator="equal">
      <formula>""</formula>
    </cfRule>
  </conditionalFormatting>
  <conditionalFormatting sqref="C162">
    <cfRule type="cellIs" dxfId="37" priority="46" operator="equal">
      <formula>""</formula>
    </cfRule>
  </conditionalFormatting>
  <conditionalFormatting sqref="D149:E149">
    <cfRule type="cellIs" dxfId="36" priority="41" operator="equal">
      <formula>""</formula>
    </cfRule>
  </conditionalFormatting>
  <conditionalFormatting sqref="D151:E169">
    <cfRule type="cellIs" dxfId="35" priority="40" operator="equal">
      <formula>""</formula>
    </cfRule>
  </conditionalFormatting>
  <conditionalFormatting sqref="D172:E178">
    <cfRule type="cellIs" dxfId="34" priority="39" operator="equal">
      <formula>""</formula>
    </cfRule>
  </conditionalFormatting>
  <conditionalFormatting sqref="C175">
    <cfRule type="cellIs" dxfId="33" priority="38" operator="equal">
      <formula>""</formula>
    </cfRule>
  </conditionalFormatting>
  <conditionalFormatting sqref="C172:C174">
    <cfRule type="cellIs" dxfId="32" priority="37" operator="equal">
      <formula>""</formula>
    </cfRule>
  </conditionalFormatting>
  <conditionalFormatting sqref="C176:C178">
    <cfRule type="cellIs" dxfId="31" priority="36" operator="equal">
      <formula>""</formula>
    </cfRule>
  </conditionalFormatting>
  <conditionalFormatting sqref="C182">
    <cfRule type="cellIs" dxfId="30" priority="35" operator="equal">
      <formula>""</formula>
    </cfRule>
  </conditionalFormatting>
  <conditionalFormatting sqref="C186">
    <cfRule type="cellIs" dxfId="29" priority="34" operator="equal">
      <formula>""</formula>
    </cfRule>
  </conditionalFormatting>
  <conditionalFormatting sqref="E189">
    <cfRule type="cellIs" dxfId="28" priority="31" operator="equal">
      <formula>""</formula>
    </cfRule>
  </conditionalFormatting>
  <conditionalFormatting sqref="D189">
    <cfRule type="cellIs" dxfId="27" priority="28" operator="equal">
      <formula>""</formula>
    </cfRule>
  </conditionalFormatting>
  <conditionalFormatting sqref="C189">
    <cfRule type="cellIs" dxfId="26" priority="27" operator="equal">
      <formula>""</formula>
    </cfRule>
  </conditionalFormatting>
  <conditionalFormatting sqref="B192:H193 B191:E191">
    <cfRule type="cellIs" dxfId="25" priority="26" operator="equal">
      <formula>""</formula>
    </cfRule>
  </conditionalFormatting>
  <conditionalFormatting sqref="B194:H194">
    <cfRule type="cellIs" dxfId="24" priority="25" operator="equal">
      <formula>""</formula>
    </cfRule>
  </conditionalFormatting>
  <conditionalFormatting sqref="B195:H195">
    <cfRule type="cellIs" dxfId="23" priority="24" operator="equal">
      <formula>""</formula>
    </cfRule>
  </conditionalFormatting>
  <conditionalFormatting sqref="F191:H191">
    <cfRule type="cellIs" dxfId="22" priority="23" operator="equal">
      <formula>""</formula>
    </cfRule>
  </conditionalFormatting>
  <conditionalFormatting sqref="D198">
    <cfRule type="cellIs" dxfId="21" priority="22" operator="equal">
      <formula>""</formula>
    </cfRule>
  </conditionalFormatting>
  <conditionalFormatting sqref="C198">
    <cfRule type="cellIs" dxfId="20" priority="21" operator="equal">
      <formula>""</formula>
    </cfRule>
  </conditionalFormatting>
  <conditionalFormatting sqref="C200">
    <cfRule type="cellIs" dxfId="19" priority="20" operator="equal">
      <formula>""</formula>
    </cfRule>
  </conditionalFormatting>
  <conditionalFormatting sqref="B202:F202">
    <cfRule type="cellIs" dxfId="18" priority="19" operator="equal">
      <formula>""</formula>
    </cfRule>
  </conditionalFormatting>
  <conditionalFormatting sqref="F169:G169">
    <cfRule type="cellIs" dxfId="17" priority="18" operator="equal">
      <formula>""</formula>
    </cfRule>
  </conditionalFormatting>
  <conditionalFormatting sqref="C168">
    <cfRule type="cellIs" dxfId="16" priority="17" operator="equal">
      <formula>""</formula>
    </cfRule>
  </conditionalFormatting>
  <conditionalFormatting sqref="C167">
    <cfRule type="cellIs" dxfId="15" priority="16" operator="equal">
      <formula>""</formula>
    </cfRule>
  </conditionalFormatting>
  <conditionalFormatting sqref="C166">
    <cfRule type="cellIs" dxfId="14" priority="15" operator="equal">
      <formula>""</formula>
    </cfRule>
  </conditionalFormatting>
  <conditionalFormatting sqref="C165">
    <cfRule type="cellIs" dxfId="13" priority="14" operator="equal">
      <formula>""</formula>
    </cfRule>
  </conditionalFormatting>
  <conditionalFormatting sqref="C164">
    <cfRule type="cellIs" dxfId="12" priority="13" operator="equal">
      <formula>""</formula>
    </cfRule>
  </conditionalFormatting>
  <conditionalFormatting sqref="C151">
    <cfRule type="cellIs" dxfId="11" priority="12" operator="equal">
      <formula>""</formula>
    </cfRule>
  </conditionalFormatting>
  <conditionalFormatting sqref="C152">
    <cfRule type="cellIs" dxfId="10" priority="11" operator="equal">
      <formula>""</formula>
    </cfRule>
  </conditionalFormatting>
  <conditionalFormatting sqref="C153">
    <cfRule type="cellIs" dxfId="9" priority="10" operator="equal">
      <formula>""</formula>
    </cfRule>
  </conditionalFormatting>
  <conditionalFormatting sqref="C154">
    <cfRule type="cellIs" dxfId="8" priority="9" operator="equal">
      <formula>""</formula>
    </cfRule>
  </conditionalFormatting>
  <conditionalFormatting sqref="C155">
    <cfRule type="cellIs" dxfId="7" priority="8" operator="equal">
      <formula>""</formula>
    </cfRule>
  </conditionalFormatting>
  <conditionalFormatting sqref="C156">
    <cfRule type="cellIs" dxfId="6" priority="7" operator="equal">
      <formula>""</formula>
    </cfRule>
  </conditionalFormatting>
  <conditionalFormatting sqref="C157">
    <cfRule type="cellIs" dxfId="5" priority="6" operator="equal">
      <formula>""</formula>
    </cfRule>
  </conditionalFormatting>
  <conditionalFormatting sqref="C158">
    <cfRule type="cellIs" dxfId="4" priority="5" operator="equal">
      <formula>""</formula>
    </cfRule>
  </conditionalFormatting>
  <conditionalFormatting sqref="C159">
    <cfRule type="cellIs" dxfId="3" priority="4" operator="equal">
      <formula>""</formula>
    </cfRule>
  </conditionalFormatting>
  <conditionalFormatting sqref="C160">
    <cfRule type="cellIs" dxfId="2" priority="3" operator="equal">
      <formula>""</formula>
    </cfRule>
  </conditionalFormatting>
  <conditionalFormatting sqref="C161">
    <cfRule type="cellIs" dxfId="1" priority="2" operator="equal">
      <formula>""</formula>
    </cfRule>
  </conditionalFormatting>
  <conditionalFormatting sqref="C163">
    <cfRule type="cellIs" dxfId="0" priority="1" operator="equal">
      <formula>""</formula>
    </cfRule>
  </conditionalFormatting>
  <dataValidations count="7">
    <dataValidation type="decimal" operator="lessThan" allowBlank="1" showErrorMessage="1" sqref="C85 C91" xr:uid="{00000000-0002-0000-0100-000000000000}">
      <formula1>19</formula1>
    </dataValidation>
    <dataValidation type="list" allowBlank="1" showErrorMessage="1" sqref="C186" xr:uid="{00000000-0002-0000-0100-000001000000}">
      <formula1>$R$19:$R$23</formula1>
    </dataValidation>
    <dataValidation type="list" allowBlank="1" showErrorMessage="1" sqref="C105" xr:uid="{00000000-0002-0000-0100-000002000000}">
      <formula1>$P$19:$P$21</formula1>
    </dataValidation>
    <dataValidation type="list" allowBlank="1" showErrorMessage="1" sqref="C113" xr:uid="{00000000-0002-0000-0100-000003000000}">
      <formula1>$Q$19:$Q$21</formula1>
    </dataValidation>
    <dataValidation type="list" allowBlank="1" showInputMessage="1" showErrorMessage="1" prompt="Escolha valor da lista" sqref="C179:C180" xr:uid="{00000000-0002-0000-0100-000004000000}">
      <formula1>$M$20:$M$21</formula1>
    </dataValidation>
    <dataValidation allowBlank="1" showInputMessage="1" showErrorMessage="1" promptTitle="Numero de Horas" prompt="Indicar o somatório de todas as horas em consulta efetuado por todos os médicos da área." sqref="H47" xr:uid="{00000000-0002-0000-0100-000005000000}"/>
    <dataValidation type="list" allowBlank="1" showInputMessage="1" showErrorMessage="1" promptTitle="Sim / Não / Não aplicavel" prompt="Selecione opção da lista pendente" sqref="H55:H72" xr:uid="{00000000-0002-0000-0100-000006000000}">
      <formula1>$M$20:$M$22</formula1>
    </dataValidation>
  </dataValidations>
  <hyperlinks>
    <hyperlink ref="B222" r:id="rId1" xr:uid="{00000000-0004-0000-0100-000000000000}"/>
  </hyperlinks>
  <pageMargins left="0.7" right="0.7" top="0.54" bottom="0.5" header="0" footer="0"/>
  <pageSetup paperSize="9" scale="56" fitToHeight="0" orientation="portrait" r:id="rId2"/>
  <headerFooter>
    <oddHeader>&amp;LColégio de Especialidade de Pediatria Ordem dos Médicos&amp;R| Inquérito de Idoneidade Formativa |</oddHeader>
    <oddFooter>&amp;L| &amp;F |&amp;R| Página &amp;P /  | | &amp;D |  &amp;T|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estação de atendimento - Horário parcial ou 24 por dia ou Não disponível." xr:uid="{00000000-0002-0000-0100-000007000000}">
          <x14:formula1>
            <xm:f>'--'!$D$10:$D$12</xm:f>
          </x14:formula1>
          <xm:sqref>H77:H82</xm:sqref>
        </x14:dataValidation>
        <x14:dataValidation type="list" allowBlank="1" showInputMessage="1" showErrorMessage="1" prompt="Sim/Não - Indique se existe apoio todos os dias da semana durante todo o ano" xr:uid="{00000000-0002-0000-0100-000008000000}">
          <x14:formula1>
            <xm:f>'--'!$D$3:$D$4</xm:f>
          </x14:formula1>
          <xm:sqref>I77:I82</xm:sqref>
        </x14:dataValidation>
        <x14:dataValidation type="list" allowBlank="1" showInputMessage="1" showErrorMessage="1" prompt="Sim/Não - Seleccione uma das Opções" xr:uid="{00000000-0002-0000-0100-000009000000}">
          <x14:formula1>
            <xm:f>'--'!$D$3:$D$4</xm:f>
          </x14:formula1>
          <xm:sqref>C79:C80 C172:C178 H85 C86:C88 C90 C92:C93 C111:D111 C114:C116 C200 C182 C184:C185 C15 C82 C151:C169</xm:sqref>
        </x14:dataValidation>
        <x14:dataValidation type="list" allowBlank="1" showInputMessage="1" showErrorMessage="1" prompt="REGIÃO de SAÚDE - Seleccione uma Opção da Lista" xr:uid="{00000000-0002-0000-0100-00000A000000}">
          <x14:formula1>
            <xm:f>'--'!$B$3:$B$9</xm:f>
          </x14:formula1>
          <xm:sqref>B7</xm:sqref>
        </x14:dataValidation>
        <x14:dataValidation type="list" allowBlank="1" showInputMessage="1" showErrorMessage="1" prompt="Centro Hospitalar / Unidade Loca - Seleccione uma Opção da Lista" xr:uid="{00000000-0002-0000-0100-00000B000000}">
          <x14:formula1>
            <xm:f>'--'!$G$3:$G$42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outlinePr showOutlineSymbols="0"/>
  </sheetPr>
  <dimension ref="A1:AT1000"/>
  <sheetViews>
    <sheetView showZeros="0" showOutlineSymbols="0" workbookViewId="0">
      <selection activeCell="L10" sqref="L10"/>
    </sheetView>
  </sheetViews>
  <sheetFormatPr defaultColWidth="12.625" defaultRowHeight="15" customHeight="1"/>
  <cols>
    <col min="1" max="1" width="7.75" customWidth="1"/>
    <col min="2" max="2" width="19.25" hidden="1" customWidth="1"/>
    <col min="3" max="6" width="7.75" hidden="1" customWidth="1"/>
    <col min="7" max="7" width="34.875" hidden="1" customWidth="1"/>
    <col min="8" max="8" width="13.125" hidden="1" customWidth="1"/>
    <col min="9" max="9" width="7.75" customWidth="1"/>
    <col min="10" max="10" width="12.125" customWidth="1"/>
  </cols>
  <sheetData>
    <row r="1" spans="1:46" ht="1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</row>
    <row r="2" spans="1:46">
      <c r="A2" s="139"/>
      <c r="B2" s="122" t="s">
        <v>208</v>
      </c>
      <c r="C2" s="139"/>
      <c r="D2" s="122" t="s">
        <v>32</v>
      </c>
      <c r="E2" s="139"/>
      <c r="F2" s="139"/>
      <c r="G2" s="122" t="s">
        <v>209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</row>
    <row r="3" spans="1:46">
      <c r="A3" s="139"/>
      <c r="B3" s="123" t="s">
        <v>210</v>
      </c>
      <c r="C3" s="139"/>
      <c r="D3" s="123" t="s">
        <v>39</v>
      </c>
      <c r="E3" s="139"/>
      <c r="F3" s="139"/>
      <c r="G3" s="123" t="s">
        <v>211</v>
      </c>
      <c r="H3" s="123" t="s">
        <v>212</v>
      </c>
      <c r="I3" s="139"/>
      <c r="J3" s="122" t="s">
        <v>213</v>
      </c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</row>
    <row r="4" spans="1:46">
      <c r="A4" s="139"/>
      <c r="B4" s="123" t="s">
        <v>214</v>
      </c>
      <c r="C4" s="139"/>
      <c r="D4" s="123" t="s">
        <v>40</v>
      </c>
      <c r="E4" s="139"/>
      <c r="F4" s="139"/>
      <c r="G4" s="123" t="s">
        <v>215</v>
      </c>
      <c r="H4" s="123" t="s">
        <v>216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</row>
    <row r="5" spans="1:46">
      <c r="A5" s="139"/>
      <c r="B5" s="123" t="s">
        <v>217</v>
      </c>
      <c r="C5" s="139"/>
      <c r="D5" s="124" t="s">
        <v>218</v>
      </c>
      <c r="E5" s="124"/>
      <c r="F5" s="125"/>
      <c r="G5" s="123" t="s">
        <v>219</v>
      </c>
      <c r="H5" s="123" t="s">
        <v>220</v>
      </c>
      <c r="I5" s="139"/>
      <c r="J5" s="123" t="s">
        <v>221</v>
      </c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</row>
    <row r="6" spans="1:46">
      <c r="A6" s="139"/>
      <c r="B6" s="123" t="s">
        <v>222</v>
      </c>
      <c r="C6" s="139"/>
      <c r="D6" s="123" t="s">
        <v>223</v>
      </c>
      <c r="E6" s="139"/>
      <c r="F6" s="139"/>
      <c r="G6" s="123" t="s">
        <v>224</v>
      </c>
      <c r="H6" s="123" t="s">
        <v>225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</row>
    <row r="7" spans="1:46">
      <c r="A7" s="139"/>
      <c r="B7" s="123" t="s">
        <v>226</v>
      </c>
      <c r="C7" s="139"/>
      <c r="D7" s="123" t="s">
        <v>227</v>
      </c>
      <c r="E7" s="139"/>
      <c r="F7" s="139"/>
      <c r="G7" s="123" t="s">
        <v>228</v>
      </c>
      <c r="H7" s="123" t="s">
        <v>229</v>
      </c>
      <c r="I7" s="139"/>
      <c r="J7" s="139" t="s">
        <v>336</v>
      </c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</row>
    <row r="8" spans="1:46">
      <c r="A8" s="139"/>
      <c r="B8" s="123" t="s">
        <v>230</v>
      </c>
      <c r="C8" s="139"/>
      <c r="D8" s="123" t="s">
        <v>40</v>
      </c>
      <c r="E8" s="139"/>
      <c r="F8" s="139"/>
      <c r="G8" s="123" t="s">
        <v>231</v>
      </c>
      <c r="H8" s="123" t="s">
        <v>232</v>
      </c>
      <c r="I8" s="139"/>
      <c r="J8" s="145">
        <f ca="1">TODAY()</f>
        <v>44592</v>
      </c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</row>
    <row r="9" spans="1:46">
      <c r="A9" s="139"/>
      <c r="B9" s="123" t="s">
        <v>233</v>
      </c>
      <c r="C9" s="139"/>
      <c r="D9" s="139"/>
      <c r="E9" s="139"/>
      <c r="F9" s="139"/>
      <c r="G9" s="123" t="s">
        <v>234</v>
      </c>
      <c r="H9" s="123" t="s">
        <v>235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</row>
    <row r="10" spans="1:46">
      <c r="A10" s="139"/>
      <c r="B10" s="139"/>
      <c r="C10" s="139"/>
      <c r="D10" s="123" t="s">
        <v>236</v>
      </c>
      <c r="E10" s="139"/>
      <c r="F10" s="139"/>
      <c r="G10" s="123" t="s">
        <v>237</v>
      </c>
      <c r="H10" s="123" t="s">
        <v>238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</row>
    <row r="11" spans="1:46">
      <c r="A11" s="139"/>
      <c r="B11" s="122" t="s">
        <v>239</v>
      </c>
      <c r="C11" s="139"/>
      <c r="D11" s="123" t="s">
        <v>240</v>
      </c>
      <c r="E11" s="139"/>
      <c r="F11" s="139"/>
      <c r="G11" s="123" t="s">
        <v>241</v>
      </c>
      <c r="H11" s="123" t="s">
        <v>242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</row>
    <row r="12" spans="1:46">
      <c r="A12" s="139"/>
      <c r="B12" s="123" t="s">
        <v>40</v>
      </c>
      <c r="C12" s="139"/>
      <c r="D12" s="123" t="s">
        <v>243</v>
      </c>
      <c r="E12" s="139"/>
      <c r="F12" s="139"/>
      <c r="G12" s="123" t="s">
        <v>244</v>
      </c>
      <c r="H12" s="123" t="s">
        <v>245</v>
      </c>
      <c r="I12" s="139"/>
      <c r="J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</row>
    <row r="13" spans="1:46">
      <c r="A13" s="139"/>
      <c r="B13" s="123" t="s">
        <v>45</v>
      </c>
      <c r="C13" s="139"/>
      <c r="D13" s="139"/>
      <c r="E13" s="139"/>
      <c r="F13" s="139"/>
      <c r="G13" s="123" t="s">
        <v>246</v>
      </c>
      <c r="H13" s="123" t="s">
        <v>247</v>
      </c>
      <c r="I13" s="139"/>
      <c r="J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</row>
    <row r="14" spans="1:46">
      <c r="A14" s="139"/>
      <c r="B14" s="123" t="s">
        <v>248</v>
      </c>
      <c r="C14" s="139"/>
      <c r="D14" s="139"/>
      <c r="E14" s="139"/>
      <c r="F14" s="139"/>
      <c r="G14" s="123" t="s">
        <v>249</v>
      </c>
      <c r="H14" s="123" t="s">
        <v>250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</row>
    <row r="15" spans="1:46">
      <c r="A15" s="139"/>
      <c r="B15" s="123" t="s">
        <v>30</v>
      </c>
      <c r="C15" s="139"/>
      <c r="D15" s="139"/>
      <c r="E15" s="139"/>
      <c r="F15" s="139"/>
      <c r="G15" s="123" t="s">
        <v>251</v>
      </c>
      <c r="H15" s="123" t="s">
        <v>252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</row>
    <row r="16" spans="1:46">
      <c r="A16" s="139"/>
      <c r="B16" s="139"/>
      <c r="C16" s="126"/>
      <c r="D16" s="127" t="s">
        <v>253</v>
      </c>
      <c r="E16" s="126"/>
      <c r="F16" s="139"/>
      <c r="G16" s="123" t="s">
        <v>254</v>
      </c>
      <c r="H16" s="123" t="s">
        <v>255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</row>
    <row r="17" spans="1:46">
      <c r="A17" s="139"/>
      <c r="B17" s="139"/>
      <c r="C17" s="126"/>
      <c r="D17" s="128">
        <v>2020</v>
      </c>
      <c r="E17" s="126"/>
      <c r="F17" s="139"/>
      <c r="G17" s="123" t="s">
        <v>256</v>
      </c>
      <c r="H17" s="123" t="s">
        <v>257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</row>
    <row r="18" spans="1:46" ht="14.25" customHeight="1">
      <c r="A18" s="139"/>
      <c r="B18" s="139"/>
      <c r="C18" s="296" t="s">
        <v>258</v>
      </c>
      <c r="D18" s="297"/>
      <c r="E18" s="297"/>
      <c r="F18" s="139"/>
      <c r="G18" s="123" t="s">
        <v>259</v>
      </c>
      <c r="H18" s="123" t="s">
        <v>260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</row>
    <row r="19" spans="1:46">
      <c r="A19" s="139"/>
      <c r="B19" s="139"/>
      <c r="C19" s="297"/>
      <c r="D19" s="298"/>
      <c r="E19" s="297"/>
      <c r="F19" s="139"/>
      <c r="G19" s="123" t="s">
        <v>261</v>
      </c>
      <c r="H19" s="123" t="s">
        <v>262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</row>
    <row r="20" spans="1:46">
      <c r="A20" s="139"/>
      <c r="B20" s="139"/>
      <c r="C20" s="297"/>
      <c r="D20" s="298"/>
      <c r="E20" s="297"/>
      <c r="F20" s="139"/>
      <c r="G20" s="123" t="s">
        <v>263</v>
      </c>
      <c r="H20" s="123" t="s">
        <v>264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</row>
    <row r="21" spans="1:46" ht="15.75" customHeight="1">
      <c r="A21" s="139"/>
      <c r="B21" s="139"/>
      <c r="C21" s="297"/>
      <c r="D21" s="298"/>
      <c r="E21" s="297"/>
      <c r="F21" s="139"/>
      <c r="G21" s="123" t="s">
        <v>265</v>
      </c>
      <c r="H21" s="123" t="s">
        <v>266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</row>
    <row r="22" spans="1:46" ht="15.75" customHeight="1">
      <c r="A22" s="139"/>
      <c r="B22" s="139"/>
      <c r="C22" s="297"/>
      <c r="D22" s="298"/>
      <c r="E22" s="297"/>
      <c r="F22" s="139"/>
      <c r="G22" s="123" t="s">
        <v>267</v>
      </c>
      <c r="H22" s="123" t="s">
        <v>268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</row>
    <row r="23" spans="1:46" ht="15.75" customHeight="1">
      <c r="A23" s="139"/>
      <c r="B23" s="139"/>
      <c r="C23" s="297"/>
      <c r="D23" s="298"/>
      <c r="E23" s="297"/>
      <c r="F23" s="139"/>
      <c r="G23" s="123" t="s">
        <v>269</v>
      </c>
      <c r="H23" s="123" t="s">
        <v>270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</row>
    <row r="24" spans="1:46" ht="15.75" customHeight="1">
      <c r="A24" s="139"/>
      <c r="B24" s="139"/>
      <c r="C24" s="297"/>
      <c r="D24" s="297"/>
      <c r="E24" s="297"/>
      <c r="F24" s="139"/>
      <c r="G24" s="123" t="s">
        <v>271</v>
      </c>
      <c r="H24" s="123" t="s">
        <v>272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</row>
    <row r="25" spans="1:46" ht="15.75" customHeight="1">
      <c r="A25" s="139"/>
      <c r="B25" s="139"/>
      <c r="C25" s="139"/>
      <c r="D25" s="139"/>
      <c r="E25" s="139"/>
      <c r="F25" s="139"/>
      <c r="G25" s="123" t="s">
        <v>273</v>
      </c>
      <c r="H25" s="123" t="s">
        <v>274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</row>
    <row r="26" spans="1:46" ht="15.75" customHeight="1">
      <c r="A26" s="108"/>
      <c r="B26" s="110">
        <f ca="1">NOW()</f>
        <v>44592.650132523151</v>
      </c>
      <c r="C26" s="111" t="s">
        <v>275</v>
      </c>
      <c r="D26" s="112"/>
      <c r="E26" s="108"/>
      <c r="F26" s="108"/>
      <c r="G26" s="109" t="s">
        <v>276</v>
      </c>
      <c r="H26" s="109" t="s">
        <v>277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</row>
    <row r="27" spans="1:46" ht="15.75" customHeight="1">
      <c r="A27" s="108"/>
      <c r="B27" s="113">
        <f ca="1">YEAR(B26)</f>
        <v>2022</v>
      </c>
      <c r="C27" s="109" t="s">
        <v>278</v>
      </c>
      <c r="D27" s="114"/>
      <c r="E27" s="108"/>
      <c r="F27" s="108"/>
      <c r="G27" s="109" t="s">
        <v>279</v>
      </c>
      <c r="H27" s="109" t="s">
        <v>280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1:46" ht="15.75" customHeight="1">
      <c r="A28" s="108"/>
      <c r="B28" s="113">
        <f ca="1">MONTH(B26)</f>
        <v>1</v>
      </c>
      <c r="C28" s="109" t="s">
        <v>281</v>
      </c>
      <c r="D28" s="114"/>
      <c r="E28" s="108"/>
      <c r="F28" s="108"/>
      <c r="G28" s="109" t="s">
        <v>282</v>
      </c>
      <c r="H28" s="109" t="s">
        <v>283</v>
      </c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1:46" ht="15.75" customHeight="1">
      <c r="A29" s="108"/>
      <c r="B29" s="113">
        <f ca="1">DAY(B26)</f>
        <v>31</v>
      </c>
      <c r="C29" s="109" t="s">
        <v>284</v>
      </c>
      <c r="D29" s="114"/>
      <c r="E29" s="108"/>
      <c r="F29" s="108"/>
      <c r="G29" s="109" t="s">
        <v>285</v>
      </c>
      <c r="H29" s="109" t="s">
        <v>286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</row>
    <row r="30" spans="1:46" ht="15.75" customHeight="1">
      <c r="A30" s="108"/>
      <c r="B30" s="113">
        <f ca="1">HOUR(B26)</f>
        <v>15</v>
      </c>
      <c r="C30" s="109" t="s">
        <v>287</v>
      </c>
      <c r="D30" s="114"/>
      <c r="E30" s="108"/>
      <c r="F30" s="108"/>
      <c r="G30" s="109" t="s">
        <v>288</v>
      </c>
      <c r="H30" s="109" t="s">
        <v>289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</row>
    <row r="31" spans="1:46" ht="15.75" customHeight="1">
      <c r="A31" s="108"/>
      <c r="B31" s="113">
        <f ca="1">MINUTE(B26)</f>
        <v>36</v>
      </c>
      <c r="C31" s="109" t="s">
        <v>290</v>
      </c>
      <c r="D31" s="114"/>
      <c r="E31" s="108"/>
      <c r="F31" s="108"/>
      <c r="G31" s="109" t="s">
        <v>291</v>
      </c>
      <c r="H31" s="109" t="s">
        <v>292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</row>
    <row r="32" spans="1:46" ht="15.75" customHeight="1">
      <c r="A32" s="108"/>
      <c r="B32" s="115">
        <f ca="1">WEEKDAY(B26)</f>
        <v>2</v>
      </c>
      <c r="C32" s="109" t="s">
        <v>293</v>
      </c>
      <c r="D32" s="114"/>
      <c r="E32" s="108"/>
      <c r="F32" s="108"/>
      <c r="G32" s="109" t="s">
        <v>294</v>
      </c>
      <c r="H32" s="109" t="s">
        <v>295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</row>
    <row r="33" spans="1:46" ht="15.75" customHeight="1">
      <c r="A33" s="108"/>
      <c r="B33" s="113" t="str">
        <f ca="1">VLOOKUP(B32,B35:C41,2)</f>
        <v>Segunda-feira</v>
      </c>
      <c r="C33" s="109" t="s">
        <v>293</v>
      </c>
      <c r="D33" s="114"/>
      <c r="E33" s="108"/>
      <c r="F33" s="108"/>
      <c r="G33" s="109" t="s">
        <v>296</v>
      </c>
      <c r="H33" s="109" t="s">
        <v>297</v>
      </c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</row>
    <row r="34" spans="1:46" ht="15.75" customHeight="1">
      <c r="A34" s="108"/>
      <c r="B34" s="113" t="str">
        <f ca="1">VLOOKUP(MONTH(B26),B43:C54,2)</f>
        <v>janeiro</v>
      </c>
      <c r="C34" s="109" t="s">
        <v>298</v>
      </c>
      <c r="D34" s="114"/>
      <c r="E34" s="108"/>
      <c r="F34" s="108"/>
      <c r="G34" s="109" t="s">
        <v>299</v>
      </c>
      <c r="H34" s="109" t="s">
        <v>300</v>
      </c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</row>
    <row r="35" spans="1:46" ht="15.75" customHeight="1">
      <c r="A35" s="108"/>
      <c r="B35" s="116">
        <v>1</v>
      </c>
      <c r="C35" s="117" t="s">
        <v>301</v>
      </c>
      <c r="D35" s="118"/>
      <c r="E35" s="108"/>
      <c r="F35" s="108"/>
      <c r="G35" s="109" t="s">
        <v>302</v>
      </c>
      <c r="H35" s="109" t="s">
        <v>303</v>
      </c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</row>
    <row r="36" spans="1:46" ht="15.75" customHeight="1">
      <c r="A36" s="108"/>
      <c r="B36" s="115">
        <v>2</v>
      </c>
      <c r="C36" s="109" t="s">
        <v>304</v>
      </c>
      <c r="D36" s="114"/>
      <c r="E36" s="108"/>
      <c r="F36" s="108"/>
      <c r="G36" s="109" t="s">
        <v>305</v>
      </c>
      <c r="H36" s="109" t="s">
        <v>277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</row>
    <row r="37" spans="1:46" ht="15.75" customHeight="1">
      <c r="A37" s="108"/>
      <c r="B37" s="115">
        <v>3</v>
      </c>
      <c r="C37" s="109" t="s">
        <v>306</v>
      </c>
      <c r="D37" s="114"/>
      <c r="E37" s="108"/>
      <c r="F37" s="108"/>
      <c r="G37" s="109" t="s">
        <v>307</v>
      </c>
      <c r="H37" s="109" t="s">
        <v>308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</row>
    <row r="38" spans="1:46" ht="15.75" customHeight="1">
      <c r="A38" s="108"/>
      <c r="B38" s="115">
        <v>4</v>
      </c>
      <c r="C38" s="109" t="s">
        <v>309</v>
      </c>
      <c r="D38" s="114"/>
      <c r="E38" s="108"/>
      <c r="F38" s="108"/>
      <c r="G38" s="109" t="s">
        <v>310</v>
      </c>
      <c r="H38" s="109" t="s">
        <v>311</v>
      </c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</row>
    <row r="39" spans="1:46" ht="15.75" customHeight="1">
      <c r="A39" s="108"/>
      <c r="B39" s="115">
        <v>5</v>
      </c>
      <c r="C39" s="109" t="s">
        <v>312</v>
      </c>
      <c r="D39" s="114"/>
      <c r="E39" s="108"/>
      <c r="F39" s="108"/>
      <c r="G39" s="109" t="s">
        <v>313</v>
      </c>
      <c r="H39" s="109" t="s">
        <v>314</v>
      </c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</row>
    <row r="40" spans="1:46" ht="15.75" customHeight="1">
      <c r="A40" s="108"/>
      <c r="B40" s="115">
        <v>6</v>
      </c>
      <c r="C40" s="109" t="s">
        <v>315</v>
      </c>
      <c r="D40" s="114"/>
      <c r="E40" s="108"/>
      <c r="F40" s="108"/>
      <c r="G40" s="109" t="s">
        <v>316</v>
      </c>
      <c r="H40" s="109" t="s">
        <v>317</v>
      </c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</row>
    <row r="41" spans="1:46" ht="15.75" customHeight="1">
      <c r="A41" s="108"/>
      <c r="B41" s="119">
        <v>7</v>
      </c>
      <c r="C41" s="120" t="s">
        <v>318</v>
      </c>
      <c r="D41" s="121"/>
      <c r="E41" s="108"/>
      <c r="F41" s="108"/>
      <c r="G41" s="109" t="s">
        <v>319</v>
      </c>
      <c r="H41" s="109" t="s">
        <v>320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</row>
    <row r="42" spans="1:46" ht="15.75" customHeight="1">
      <c r="A42" s="108"/>
      <c r="B42" s="115"/>
      <c r="C42" s="108"/>
      <c r="D42" s="114"/>
      <c r="E42" s="108"/>
      <c r="F42" s="108"/>
      <c r="G42" s="109" t="s">
        <v>30</v>
      </c>
      <c r="H42" s="109" t="s">
        <v>321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</row>
    <row r="43" spans="1:46" ht="15.75" customHeight="1">
      <c r="A43" s="108"/>
      <c r="B43" s="116">
        <v>1</v>
      </c>
      <c r="C43" s="117" t="s">
        <v>322</v>
      </c>
      <c r="D43" s="11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1:46" ht="15.75" customHeight="1">
      <c r="A44" s="137"/>
      <c r="B44" s="57">
        <v>2</v>
      </c>
      <c r="C44" s="1" t="s">
        <v>323</v>
      </c>
      <c r="D44" s="5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</row>
    <row r="45" spans="1:46" ht="15.75" customHeight="1">
      <c r="A45" s="137"/>
      <c r="B45" s="57">
        <v>3</v>
      </c>
      <c r="C45" s="1" t="s">
        <v>324</v>
      </c>
      <c r="D45" s="5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</row>
    <row r="46" spans="1:46" ht="15.75" customHeight="1">
      <c r="A46" s="137"/>
      <c r="B46" s="57">
        <v>4</v>
      </c>
      <c r="C46" s="1" t="s">
        <v>325</v>
      </c>
      <c r="D46" s="5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</row>
    <row r="47" spans="1:46" ht="15.75" customHeight="1">
      <c r="A47" s="137"/>
      <c r="B47" s="57">
        <v>5</v>
      </c>
      <c r="C47" s="1" t="s">
        <v>326</v>
      </c>
      <c r="D47" s="5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</row>
    <row r="48" spans="1:46" ht="15.75" customHeight="1">
      <c r="A48" s="137"/>
      <c r="B48" s="57">
        <v>6</v>
      </c>
      <c r="C48" s="1" t="s">
        <v>327</v>
      </c>
      <c r="D48" s="5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</row>
    <row r="49" spans="2:4" ht="15.75" customHeight="1">
      <c r="B49" s="57">
        <v>7</v>
      </c>
      <c r="C49" s="1" t="s">
        <v>328</v>
      </c>
      <c r="D49" s="5"/>
    </row>
    <row r="50" spans="2:4" ht="15.75" customHeight="1">
      <c r="B50" s="57">
        <v>8</v>
      </c>
      <c r="C50" s="1" t="s">
        <v>329</v>
      </c>
      <c r="D50" s="5"/>
    </row>
    <row r="51" spans="2:4" ht="15.75" customHeight="1">
      <c r="B51" s="57">
        <v>9</v>
      </c>
      <c r="C51" s="1" t="s">
        <v>330</v>
      </c>
      <c r="D51" s="5"/>
    </row>
    <row r="52" spans="2:4" ht="15.75" customHeight="1">
      <c r="B52" s="57">
        <v>10</v>
      </c>
      <c r="C52" s="1" t="s">
        <v>331</v>
      </c>
      <c r="D52" s="5"/>
    </row>
    <row r="53" spans="2:4" ht="15.75" customHeight="1">
      <c r="B53" s="57">
        <v>11</v>
      </c>
      <c r="C53" s="1" t="s">
        <v>332</v>
      </c>
      <c r="D53" s="5"/>
    </row>
    <row r="54" spans="2:4" ht="15.75" customHeight="1">
      <c r="B54" s="7">
        <v>12</v>
      </c>
      <c r="C54" s="49" t="s">
        <v>333</v>
      </c>
      <c r="D54" s="8"/>
    </row>
    <row r="55" spans="2:4" ht="15.75" customHeight="1">
      <c r="B55" s="137"/>
      <c r="C55" s="137"/>
      <c r="D55" s="137"/>
    </row>
    <row r="56" spans="2:4" ht="15.75" customHeight="1">
      <c r="B56" s="137"/>
      <c r="C56" s="137"/>
      <c r="D56" s="137"/>
    </row>
    <row r="57" spans="2:4" ht="15.75" customHeight="1">
      <c r="B57" s="137"/>
      <c r="C57" s="137"/>
      <c r="D57" s="137"/>
    </row>
    <row r="58" spans="2:4" ht="15.75" customHeight="1">
      <c r="B58" s="137"/>
      <c r="C58" s="137"/>
      <c r="D58" s="137"/>
    </row>
    <row r="59" spans="2:4" ht="15.75" customHeight="1">
      <c r="B59" s="137"/>
      <c r="C59" s="137"/>
      <c r="D59" s="137"/>
    </row>
    <row r="60" spans="2:4" ht="15.75" customHeight="1">
      <c r="B60" s="137"/>
      <c r="C60" s="137"/>
      <c r="D60" s="137"/>
    </row>
    <row r="61" spans="2:4" ht="15.75" customHeight="1">
      <c r="B61" s="137"/>
      <c r="C61" s="137"/>
      <c r="D61" s="137"/>
    </row>
    <row r="62" spans="2:4" ht="15.75" customHeight="1">
      <c r="B62" s="137"/>
      <c r="C62" s="137"/>
      <c r="D62" s="137"/>
    </row>
    <row r="63" spans="2:4" ht="15.75" customHeight="1">
      <c r="B63" s="137"/>
      <c r="C63" s="137"/>
      <c r="D63" s="137"/>
    </row>
    <row r="64" spans="2:4" ht="15.75" customHeight="1">
      <c r="B64" s="137"/>
      <c r="C64" s="137"/>
      <c r="D64" s="137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spans="2:2" ht="15.75" customHeight="1">
      <c r="B257" s="137"/>
    </row>
    <row r="258" spans="2:2" ht="15.75" customHeight="1">
      <c r="B258" s="137"/>
    </row>
    <row r="259" spans="2:2" ht="15.75" customHeight="1">
      <c r="B259" s="137"/>
    </row>
    <row r="260" spans="2:2" ht="15.75" customHeight="1">
      <c r="B260" s="137"/>
    </row>
    <row r="261" spans="2:2" ht="15.75" customHeight="1">
      <c r="B261" s="137"/>
    </row>
    <row r="262" spans="2:2" ht="15.75" customHeight="1">
      <c r="B262" s="137"/>
    </row>
    <row r="263" spans="2:2" ht="15.75" customHeight="1">
      <c r="B263" s="137"/>
    </row>
    <row r="264" spans="2:2" ht="15.75" customHeight="1">
      <c r="B264" s="137"/>
    </row>
    <row r="265" spans="2:2" ht="15.75" customHeight="1">
      <c r="B265" s="137"/>
    </row>
    <row r="266" spans="2:2" ht="15.75" customHeight="1">
      <c r="B266" s="137"/>
    </row>
    <row r="267" spans="2:2" ht="15.75" customHeight="1">
      <c r="B267" s="137"/>
    </row>
    <row r="268" spans="2:2" ht="15.75" customHeight="1">
      <c r="B268" s="137"/>
    </row>
    <row r="269" spans="2:2" ht="15.75" customHeight="1">
      <c r="B269" s="1" t="str">
        <f ca="1">'--'!B33&amp;", às "</f>
        <v xml:space="preserve">Segunda-feira, às </v>
      </c>
    </row>
    <row r="270" spans="2:2" ht="15.75" customHeight="1">
      <c r="B270" s="137"/>
    </row>
    <row r="271" spans="2:2" ht="15.75" customHeight="1">
      <c r="B271" s="137"/>
    </row>
    <row r="272" spans="2:2" ht="15.75" customHeight="1">
      <c r="B272" s="137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rJc8YjAWhPPWiN2gSFX+Ejy+wTnTuOQ7euinrSzVqgtAx9D2Wh7Sbh75Z+A9K4FpBehIgJRJRwztxt0G3pxsMA==" saltValue="PmHSqGWgxLE5z5jNnihFmg==" spinCount="100000" sheet="1" objects="1" scenarios="1" selectLockedCells="1" selectUnlockedCells="1"/>
  <mergeCells count="1">
    <mergeCell ref="C18:E2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INSTRUÇÕES</vt:lpstr>
      <vt:lpstr>Inquérito de Caracterização</vt:lpstr>
      <vt:lpstr>--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Lurdes Aguíar</dc:creator>
  <cp:keywords/>
  <dc:description/>
  <cp:lastModifiedBy>RAlmeida</cp:lastModifiedBy>
  <cp:revision/>
  <dcterms:created xsi:type="dcterms:W3CDTF">2020-01-29T11:10:13Z</dcterms:created>
  <dcterms:modified xsi:type="dcterms:W3CDTF">2022-01-31T15:36:24Z</dcterms:modified>
  <cp:category/>
  <cp:contentStatus/>
</cp:coreProperties>
</file>